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405" windowWidth="15120" windowHeight="7710" activeTab="1"/>
  </bookViews>
  <sheets>
    <sheet name="расходы  спорт (2)" sheetId="11" r:id="rId1"/>
    <sheet name="Лист2" sheetId="10" r:id="rId2"/>
  </sheets>
  <calcPr calcId="124519"/>
</workbook>
</file>

<file path=xl/calcChain.xml><?xml version="1.0" encoding="utf-8"?>
<calcChain xmlns="http://schemas.openxmlformats.org/spreadsheetml/2006/main">
  <c r="J9" i="10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8"/>
  <c r="H14" i="11" l="1"/>
  <c r="E26" i="10"/>
  <c r="E11" s="1"/>
  <c r="F26"/>
  <c r="F11" s="1"/>
  <c r="G26"/>
  <c r="G11" s="1"/>
  <c r="H26"/>
  <c r="H11" s="1"/>
  <c r="I26"/>
  <c r="I11" s="1"/>
  <c r="D26"/>
  <c r="E25"/>
  <c r="E10" s="1"/>
  <c r="E8" s="1"/>
  <c r="F25"/>
  <c r="F10" s="1"/>
  <c r="G25"/>
  <c r="G10" s="1"/>
  <c r="G8" s="1"/>
  <c r="H25"/>
  <c r="H23" s="1"/>
  <c r="I25"/>
  <c r="I10" s="1"/>
  <c r="I8" s="1"/>
  <c r="D25"/>
  <c r="D10" s="1"/>
  <c r="I28"/>
  <c r="H28"/>
  <c r="G28"/>
  <c r="F28"/>
  <c r="E28"/>
  <c r="D28"/>
  <c r="I23"/>
  <c r="G23"/>
  <c r="E23"/>
  <c r="H11" i="11"/>
  <c r="I14"/>
  <c r="I11" s="1"/>
  <c r="J14"/>
  <c r="J11" s="1"/>
  <c r="G14"/>
  <c r="G11" s="1"/>
  <c r="G31"/>
  <c r="H31"/>
  <c r="H28" s="1"/>
  <c r="I31"/>
  <c r="J31"/>
  <c r="J28" s="1"/>
  <c r="E27"/>
  <c r="F20"/>
  <c r="F14" s="1"/>
  <c r="F11" s="1"/>
  <c r="F8" s="1"/>
  <c r="E19"/>
  <c r="E14" s="1"/>
  <c r="E11" s="1"/>
  <c r="F33"/>
  <c r="F31" s="1"/>
  <c r="F28" s="1"/>
  <c r="E33"/>
  <c r="E31" s="1"/>
  <c r="E28" s="1"/>
  <c r="I28"/>
  <c r="G28"/>
  <c r="I8" l="1"/>
  <c r="G8"/>
  <c r="E8"/>
  <c r="J8"/>
  <c r="H8"/>
  <c r="D11" i="10"/>
  <c r="H10"/>
  <c r="H8" s="1"/>
  <c r="D23"/>
  <c r="F23"/>
  <c r="F8"/>
  <c r="E15"/>
  <c r="F15"/>
  <c r="F13" s="1"/>
  <c r="G15"/>
  <c r="H15"/>
  <c r="I15"/>
  <c r="E16"/>
  <c r="F16"/>
  <c r="G16"/>
  <c r="H16"/>
  <c r="I16"/>
  <c r="D15"/>
  <c r="D16"/>
  <c r="I18"/>
  <c r="H18"/>
  <c r="G18"/>
  <c r="F18"/>
  <c r="E18"/>
  <c r="D18"/>
  <c r="H13" l="1"/>
  <c r="D8"/>
  <c r="D13"/>
  <c r="I13"/>
  <c r="G13"/>
  <c r="E13"/>
</calcChain>
</file>

<file path=xl/sharedStrings.xml><?xml version="1.0" encoding="utf-8"?>
<sst xmlns="http://schemas.openxmlformats.org/spreadsheetml/2006/main" count="110" uniqueCount="56">
  <si>
    <t xml:space="preserve">Расходы  бюджета  муниципального района на реализацию муниципальной программы                                                                                                                                                                   Нижнедевицкого муниципального района Воронежской области                                                                      _____________________________________________________________________                                 </t>
  </si>
  <si>
    <t>Статус</t>
  </si>
  <si>
    <t xml:space="preserve">Наименование муниципальной программы, подпрограммы, основного мероприятия </t>
  </si>
  <si>
    <t>Наименование ответственного исполнителя, исполнителя - главного распорядителя средств местного бюджета (далее - ГРБС)</t>
  </si>
  <si>
    <t>Расходы местного бюджета по годам реализации муниципальной программы, тыс. руб.</t>
  </si>
  <si>
    <t>2014
(первый год реализации)</t>
  </si>
  <si>
    <t>2015
(второй год реализации)</t>
  </si>
  <si>
    <t xml:space="preserve">2016
(третий год реализации) </t>
  </si>
  <si>
    <t>МУНИЦИПАЛЬНАЯ ПРОГРАММА</t>
  </si>
  <si>
    <t>всего</t>
  </si>
  <si>
    <t>в том числе по ГРБС:</t>
  </si>
  <si>
    <t>Администрация Нижнедевицкого муниципального района</t>
  </si>
  <si>
    <t>ПОДПРОГРАММА 1</t>
  </si>
  <si>
    <t xml:space="preserve">Основное мероприятие 1.1 </t>
  </si>
  <si>
    <t xml:space="preserve">Код бюджетной классификации 
</t>
  </si>
  <si>
    <t xml:space="preserve">Основное мероприятие 2.1 </t>
  </si>
  <si>
    <t>924 11 02 0618041244290</t>
  </si>
  <si>
    <t xml:space="preserve">2017
(четвертый год реализации) </t>
  </si>
  <si>
    <t xml:space="preserve">2018
(пятый год реализации) </t>
  </si>
  <si>
    <t xml:space="preserve">2019
(шестой год реализации) </t>
  </si>
  <si>
    <t>Мероприятия в области физической культуры и спорта в рамках подпрограммы «Развитие физической культуры и спорта в Нижнедевицком муниципальном районе» муниципальной программы «Развитие физической культуры и спорта на территории Нижнедевицкого муниципального района»</t>
  </si>
  <si>
    <t>областной бюджет</t>
  </si>
  <si>
    <t>924 1103 0617872111211</t>
  </si>
  <si>
    <t>924 1103 0617872111213</t>
  </si>
  <si>
    <t>924 1103 0617872244290</t>
  </si>
  <si>
    <t>924 1103 0617872244310</t>
  </si>
  <si>
    <t>923 0702 012 0059 244340</t>
  </si>
  <si>
    <t>924 11 02 0618041244222</t>
  </si>
  <si>
    <t>924 11 02 0618041244226</t>
  </si>
  <si>
    <t>924 11 02 0618041244340</t>
  </si>
  <si>
    <t>Расходы  бюджета по годам реализации муниципальной программы, тыс. руб.</t>
  </si>
  <si>
    <t>925 11 050627810414226</t>
  </si>
  <si>
    <t>всего, в том числе:</t>
  </si>
  <si>
    <t xml:space="preserve">федеральный бюджет </t>
  </si>
  <si>
    <t>местный бюджет</t>
  </si>
  <si>
    <t>внебюджетне средства</t>
  </si>
  <si>
    <t>"Развитие физической культуры и спорта на территории Нижнедевицкого муниципального района на 2014-2019годы"</t>
  </si>
  <si>
    <t>Финансовое обеспечение и прогнозная (справочная) оценка расходов федерального, областного и  бюджета муниципального района на реализацию муниципальной программы Нижнедевицкого муниципального района Воронежской области   муниципальной программы "Развитие физической культуры и спорта на территории Нижнедевицкого муниципального района на 2014-2019годы"</t>
  </si>
  <si>
    <t>Приложение № 2
к Порядку принятия решений о разработке, реализации и оценке эффективности муниципальных программ Нижнедевицкого муниципального района Воронежской области</t>
  </si>
  <si>
    <t xml:space="preserve">Руководитель отдела по образованию, спорту и работе с молодежью </t>
  </si>
  <si>
    <t>Приложение № 1</t>
  </si>
  <si>
    <t>924 11 02 0618041244310</t>
  </si>
  <si>
    <t xml:space="preserve"> к постановлению администрации Нижнедевицкого муниципального района</t>
  </si>
  <si>
    <t>Подпрограмма2</t>
  </si>
  <si>
    <t>"Развитие сети спортивных сооружений"</t>
  </si>
  <si>
    <t>Строительство и реконструкция спортивных объектов</t>
  </si>
  <si>
    <t>О.И.Шмойлова</t>
  </si>
  <si>
    <t>"Развитие физической культуры и спорта в  Нижнедевицком муниципальном  районе на 2014-2019 годы"</t>
  </si>
  <si>
    <t>Подпрограмма 2</t>
  </si>
  <si>
    <t>Подпрограмма 1</t>
  </si>
  <si>
    <t>924110506200S8100414310</t>
  </si>
  <si>
    <t>92411050620078100414310</t>
  </si>
  <si>
    <t>92411050620078100414226</t>
  </si>
  <si>
    <t>924 11 02 0618041244212</t>
  </si>
  <si>
    <t>№ 1093 от 27декабря 2017г</t>
  </si>
  <si>
    <t>№ 1093 от 27 декабря  2017г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</si>
</sst>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0.000"/>
  </numFmts>
  <fonts count="14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trike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trike/>
      <sz val="12"/>
      <name val="Calibri"/>
      <family val="2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6">
    <xf numFmtId="0" fontId="0" fillId="0" borderId="0" xfId="0"/>
    <xf numFmtId="0" fontId="3" fillId="2" borderId="2" xfId="1" applyFont="1" applyFill="1" applyBorder="1" applyAlignment="1">
      <alignment horizontal="center" vertical="center"/>
    </xf>
    <xf numFmtId="3" fontId="3" fillId="0" borderId="2" xfId="1" applyNumberFormat="1" applyFont="1" applyBorder="1" applyAlignment="1">
      <alignment horizontal="center" vertical="center"/>
    </xf>
    <xf numFmtId="4" fontId="7" fillId="0" borderId="2" xfId="1" applyNumberFormat="1" applyFont="1" applyBorder="1" applyAlignment="1">
      <alignment horizontal="right" wrapText="1"/>
    </xf>
    <xf numFmtId="4" fontId="7" fillId="0" borderId="2" xfId="1" applyNumberFormat="1" applyFont="1" applyBorder="1" applyAlignment="1">
      <alignment horizontal="center" wrapText="1"/>
    </xf>
    <xf numFmtId="4" fontId="3" fillId="0" borderId="2" xfId="1" applyNumberFormat="1" applyFont="1" applyFill="1" applyBorder="1" applyAlignment="1">
      <alignment horizontal="right" wrapText="1"/>
    </xf>
    <xf numFmtId="0" fontId="8" fillId="0" borderId="0" xfId="1" applyFont="1"/>
    <xf numFmtId="0" fontId="6" fillId="0" borderId="0" xfId="1" applyFont="1" applyAlignment="1"/>
    <xf numFmtId="0" fontId="5" fillId="2" borderId="2" xfId="1" applyFont="1" applyFill="1" applyBorder="1" applyAlignment="1">
      <alignment horizontal="center" vertical="center"/>
    </xf>
    <xf numFmtId="4" fontId="9" fillId="0" borderId="2" xfId="1" applyNumberFormat="1" applyFont="1" applyBorder="1" applyAlignment="1">
      <alignment horizontal="center" wrapText="1"/>
    </xf>
    <xf numFmtId="0" fontId="5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/>
    </xf>
    <xf numFmtId="0" fontId="10" fillId="0" borderId="2" xfId="0" applyFont="1" applyBorder="1"/>
    <xf numFmtId="0" fontId="4" fillId="0" borderId="2" xfId="1" applyFont="1" applyBorder="1"/>
    <xf numFmtId="0" fontId="11" fillId="0" borderId="0" xfId="0" applyFont="1"/>
    <xf numFmtId="164" fontId="3" fillId="0" borderId="2" xfId="1" applyNumberFormat="1" applyFont="1" applyFill="1" applyBorder="1" applyAlignment="1">
      <alignment horizontal="right" wrapText="1"/>
    </xf>
    <xf numFmtId="0" fontId="10" fillId="0" borderId="0" xfId="0" applyFont="1"/>
    <xf numFmtId="0" fontId="5" fillId="0" borderId="2" xfId="0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/>
    </xf>
    <xf numFmtId="0" fontId="3" fillId="0" borderId="0" xfId="0" applyFont="1" applyAlignment="1">
      <alignment horizontal="center" wrapText="1"/>
    </xf>
    <xf numFmtId="4" fontId="3" fillId="0" borderId="0" xfId="1" applyNumberFormat="1" applyFont="1"/>
    <xf numFmtId="4" fontId="6" fillId="0" borderId="0" xfId="1" applyNumberFormat="1" applyFont="1"/>
    <xf numFmtId="4" fontId="3" fillId="0" borderId="0" xfId="1" applyNumberFormat="1" applyFont="1" applyAlignment="1">
      <alignment horizontal="center"/>
    </xf>
    <xf numFmtId="4" fontId="10" fillId="0" borderId="0" xfId="0" applyNumberFormat="1" applyFont="1"/>
    <xf numFmtId="0" fontId="6" fillId="0" borderId="0" xfId="1" applyFont="1"/>
    <xf numFmtId="4" fontId="10" fillId="0" borderId="2" xfId="0" applyNumberFormat="1" applyFont="1" applyBorder="1"/>
    <xf numFmtId="0" fontId="3" fillId="2" borderId="2" xfId="1" applyFont="1" applyFill="1" applyBorder="1" applyAlignment="1">
      <alignment wrapText="1"/>
    </xf>
    <xf numFmtId="0" fontId="3" fillId="0" borderId="2" xfId="1" applyFont="1" applyBorder="1" applyAlignment="1">
      <alignment horizontal="center" vertical="center"/>
    </xf>
    <xf numFmtId="0" fontId="3" fillId="2" borderId="2" xfId="1" applyFont="1" applyFill="1" applyBorder="1" applyAlignment="1">
      <alignment wrapText="1"/>
    </xf>
    <xf numFmtId="0" fontId="12" fillId="0" borderId="2" xfId="0" applyFont="1" applyBorder="1" applyAlignment="1">
      <alignment horizontal="left" vertical="center" wrapText="1"/>
    </xf>
    <xf numFmtId="4" fontId="9" fillId="6" borderId="2" xfId="1" applyNumberFormat="1" applyFont="1" applyFill="1" applyBorder="1" applyAlignment="1">
      <alignment horizontal="center" wrapText="1"/>
    </xf>
    <xf numFmtId="4" fontId="9" fillId="5" borderId="2" xfId="1" applyNumberFormat="1" applyFont="1" applyFill="1" applyBorder="1" applyAlignment="1">
      <alignment horizontal="center" wrapText="1"/>
    </xf>
    <xf numFmtId="4" fontId="9" fillId="0" borderId="2" xfId="1" applyNumberFormat="1" applyFont="1" applyFill="1" applyBorder="1" applyAlignment="1">
      <alignment horizontal="center" wrapText="1"/>
    </xf>
    <xf numFmtId="4" fontId="5" fillId="4" borderId="2" xfId="1" applyNumberFormat="1" applyFont="1" applyFill="1" applyBorder="1" applyAlignment="1">
      <alignment horizontal="center" wrapText="1"/>
    </xf>
    <xf numFmtId="4" fontId="5" fillId="0" borderId="2" xfId="1" applyNumberFormat="1" applyFont="1" applyFill="1" applyBorder="1" applyAlignment="1">
      <alignment horizontal="center" wrapText="1"/>
    </xf>
    <xf numFmtId="0" fontId="5" fillId="2" borderId="2" xfId="1" applyFont="1" applyFill="1" applyBorder="1" applyAlignment="1">
      <alignment wrapText="1"/>
    </xf>
    <xf numFmtId="49" fontId="5" fillId="0" borderId="2" xfId="0" applyNumberFormat="1" applyFont="1" applyFill="1" applyBorder="1" applyAlignment="1">
      <alignment horizontal="left" vertical="center" wrapText="1"/>
    </xf>
    <xf numFmtId="0" fontId="3" fillId="2" borderId="3" xfId="1" applyFont="1" applyFill="1" applyBorder="1" applyAlignment="1">
      <alignment wrapText="1"/>
    </xf>
    <xf numFmtId="4" fontId="0" fillId="0" borderId="0" xfId="0" applyNumberFormat="1"/>
    <xf numFmtId="165" fontId="9" fillId="6" borderId="2" xfId="1" applyNumberFormat="1" applyFont="1" applyFill="1" applyBorder="1" applyAlignment="1">
      <alignment horizontal="center" wrapText="1"/>
    </xf>
    <xf numFmtId="165" fontId="9" fillId="0" borderId="2" xfId="1" applyNumberFormat="1" applyFont="1" applyBorder="1" applyAlignment="1">
      <alignment horizontal="center" wrapText="1"/>
    </xf>
    <xf numFmtId="165" fontId="9" fillId="5" borderId="2" xfId="1" applyNumberFormat="1" applyFont="1" applyFill="1" applyBorder="1" applyAlignment="1">
      <alignment horizontal="center" wrapText="1"/>
    </xf>
    <xf numFmtId="165" fontId="9" fillId="0" borderId="2" xfId="1" applyNumberFormat="1" applyFont="1" applyFill="1" applyBorder="1" applyAlignment="1">
      <alignment horizontal="center" wrapText="1"/>
    </xf>
    <xf numFmtId="165" fontId="5" fillId="4" borderId="2" xfId="1" applyNumberFormat="1" applyFont="1" applyFill="1" applyBorder="1" applyAlignment="1">
      <alignment horizontal="center" wrapText="1"/>
    </xf>
    <xf numFmtId="165" fontId="5" fillId="0" borderId="2" xfId="1" applyNumberFormat="1" applyFont="1" applyFill="1" applyBorder="1" applyAlignment="1">
      <alignment horizontal="center" wrapText="1"/>
    </xf>
    <xf numFmtId="164" fontId="0" fillId="0" borderId="0" xfId="0" applyNumberFormat="1"/>
    <xf numFmtId="0" fontId="10" fillId="0" borderId="2" xfId="0" applyFont="1" applyBorder="1" applyAlignment="1"/>
    <xf numFmtId="0" fontId="3" fillId="0" borderId="2" xfId="1" applyFont="1" applyBorder="1" applyAlignment="1">
      <alignment horizontal="left" vertical="top" wrapText="1"/>
    </xf>
    <xf numFmtId="0" fontId="3" fillId="0" borderId="3" xfId="1" applyFont="1" applyBorder="1" applyAlignment="1">
      <alignment horizontal="left" vertical="top" wrapText="1"/>
    </xf>
    <xf numFmtId="0" fontId="3" fillId="0" borderId="4" xfId="1" applyFont="1" applyBorder="1" applyAlignment="1">
      <alignment horizontal="left" vertical="top" wrapText="1"/>
    </xf>
    <xf numFmtId="0" fontId="3" fillId="0" borderId="5" xfId="1" applyFont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 wrapText="1"/>
    </xf>
    <xf numFmtId="0" fontId="0" fillId="0" borderId="4" xfId="0" applyBorder="1" applyAlignment="1"/>
    <xf numFmtId="0" fontId="0" fillId="0" borderId="5" xfId="0" applyBorder="1" applyAlignment="1"/>
    <xf numFmtId="0" fontId="0" fillId="0" borderId="2" xfId="0" applyBorder="1" applyAlignment="1">
      <alignment horizontal="left" vertical="top" wrapText="1"/>
    </xf>
    <xf numFmtId="0" fontId="3" fillId="2" borderId="3" xfId="1" applyFont="1" applyFill="1" applyBorder="1" applyAlignment="1">
      <alignment wrapText="1"/>
    </xf>
    <xf numFmtId="0" fontId="3" fillId="2" borderId="4" xfId="1" applyFont="1" applyFill="1" applyBorder="1" applyAlignment="1">
      <alignment wrapText="1"/>
    </xf>
    <xf numFmtId="0" fontId="3" fillId="0" borderId="0" xfId="0" applyFont="1" applyAlignment="1">
      <alignment wrapText="1"/>
    </xf>
    <xf numFmtId="0" fontId="3" fillId="0" borderId="1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3" fillId="3" borderId="3" xfId="0" applyNumberFormat="1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4" fontId="3" fillId="0" borderId="2" xfId="1" applyNumberFormat="1" applyFont="1" applyBorder="1" applyAlignment="1">
      <alignment horizontal="center" vertical="center" wrapText="1"/>
    </xf>
    <xf numFmtId="0" fontId="5" fillId="0" borderId="2" xfId="1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0" fontId="11" fillId="0" borderId="2" xfId="0" applyFont="1" applyBorder="1" applyAlignment="1"/>
    <xf numFmtId="0" fontId="1" fillId="0" borderId="2" xfId="0" applyFont="1" applyBorder="1" applyAlignment="1"/>
    <xf numFmtId="0" fontId="5" fillId="0" borderId="3" xfId="1" applyFont="1" applyBorder="1" applyAlignment="1">
      <alignment horizontal="left" vertical="top" wrapText="1"/>
    </xf>
    <xf numFmtId="0" fontId="5" fillId="0" borderId="4" xfId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5" fillId="0" borderId="2" xfId="1" applyFont="1" applyFill="1" applyBorder="1" applyAlignment="1">
      <alignment horizontal="left" vertical="top" wrapText="1"/>
    </xf>
    <xf numFmtId="0" fontId="3" fillId="0" borderId="0" xfId="1" applyFont="1" applyBorder="1" applyAlignment="1">
      <alignment horizontal="center" vertical="center" wrapText="1"/>
    </xf>
    <xf numFmtId="0" fontId="0" fillId="0" borderId="0" xfId="0" applyAlignment="1"/>
    <xf numFmtId="0" fontId="5" fillId="0" borderId="2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4" fontId="5" fillId="0" borderId="2" xfId="1" applyNumberFormat="1" applyFont="1" applyBorder="1" applyAlignment="1">
      <alignment horizontal="center" vertical="center" wrapText="1"/>
    </xf>
    <xf numFmtId="0" fontId="0" fillId="0" borderId="2" xfId="0" applyBorder="1" applyAlignment="1"/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9"/>
  <sheetViews>
    <sheetView workbookViewId="0">
      <selection activeCell="E1" sqref="E1:F1"/>
    </sheetView>
  </sheetViews>
  <sheetFormatPr defaultRowHeight="15"/>
  <cols>
    <col min="1" max="1" width="23.42578125" customWidth="1"/>
    <col min="2" max="2" width="34.42578125" customWidth="1"/>
    <col min="3" max="3" width="27.85546875" customWidth="1"/>
    <col min="4" max="4" width="25.85546875" customWidth="1"/>
    <col min="5" max="5" width="13.7109375" customWidth="1"/>
    <col min="6" max="6" width="13.5703125" customWidth="1"/>
    <col min="7" max="7" width="12.7109375" customWidth="1"/>
    <col min="8" max="8" width="13.42578125" customWidth="1"/>
    <col min="9" max="9" width="12.85546875" customWidth="1"/>
    <col min="10" max="10" width="13.140625" customWidth="1"/>
    <col min="11" max="11" width="15" customWidth="1"/>
  </cols>
  <sheetData>
    <row r="1" spans="1:10" ht="18.75" customHeight="1">
      <c r="A1" s="28"/>
      <c r="B1" s="28"/>
      <c r="C1" s="23"/>
      <c r="D1" s="7"/>
      <c r="E1" s="62" t="s">
        <v>40</v>
      </c>
      <c r="F1" s="62"/>
      <c r="G1" s="17"/>
      <c r="H1" s="17"/>
      <c r="I1" s="17"/>
      <c r="J1" s="17"/>
    </row>
    <row r="2" spans="1:10" ht="17.25" customHeight="1">
      <c r="A2" s="28"/>
      <c r="B2" s="28"/>
      <c r="C2" s="23"/>
      <c r="D2" s="24" t="s">
        <v>42</v>
      </c>
      <c r="E2" s="24"/>
      <c r="F2" s="24"/>
      <c r="G2" s="17"/>
      <c r="H2" s="17"/>
      <c r="I2" s="17"/>
      <c r="J2" s="17"/>
    </row>
    <row r="3" spans="1:10" ht="18.75" customHeight="1">
      <c r="A3" s="28"/>
      <c r="B3" s="28"/>
      <c r="C3" s="23"/>
      <c r="D3" s="25"/>
      <c r="E3" s="26" t="s">
        <v>55</v>
      </c>
      <c r="F3" s="25"/>
      <c r="G3" s="17"/>
      <c r="H3" s="17"/>
      <c r="I3" s="17"/>
      <c r="J3" s="17"/>
    </row>
    <row r="4" spans="1:10" ht="15.75">
      <c r="A4" s="63" t="s">
        <v>0</v>
      </c>
      <c r="B4" s="63"/>
      <c r="C4" s="63"/>
      <c r="D4" s="63"/>
      <c r="E4" s="63"/>
      <c r="F4" s="63"/>
      <c r="G4" s="63"/>
      <c r="H4" s="17"/>
      <c r="I4" s="17"/>
      <c r="J4" s="17"/>
    </row>
    <row r="5" spans="1:10" ht="34.5" customHeight="1">
      <c r="A5" s="64" t="s">
        <v>1</v>
      </c>
      <c r="B5" s="65" t="s">
        <v>2</v>
      </c>
      <c r="C5" s="66" t="s">
        <v>3</v>
      </c>
      <c r="D5" s="67" t="s">
        <v>14</v>
      </c>
      <c r="E5" s="69" t="s">
        <v>30</v>
      </c>
      <c r="F5" s="50"/>
      <c r="G5" s="50"/>
      <c r="H5" s="50"/>
      <c r="I5" s="50"/>
      <c r="J5" s="50"/>
    </row>
    <row r="6" spans="1:10" ht="72.75" customHeight="1">
      <c r="A6" s="64"/>
      <c r="B6" s="65"/>
      <c r="C6" s="66"/>
      <c r="D6" s="68"/>
      <c r="E6" s="11" t="s">
        <v>5</v>
      </c>
      <c r="F6" s="11" t="s">
        <v>6</v>
      </c>
      <c r="G6" s="11" t="s">
        <v>7</v>
      </c>
      <c r="H6" s="11" t="s">
        <v>17</v>
      </c>
      <c r="I6" s="11" t="s">
        <v>18</v>
      </c>
      <c r="J6" s="11" t="s">
        <v>19</v>
      </c>
    </row>
    <row r="7" spans="1:10" ht="15.75">
      <c r="A7" s="31">
        <v>1</v>
      </c>
      <c r="B7" s="31">
        <v>2</v>
      </c>
      <c r="C7" s="1">
        <v>3</v>
      </c>
      <c r="D7" s="1"/>
      <c r="E7" s="2">
        <v>4</v>
      </c>
      <c r="F7" s="2">
        <v>5</v>
      </c>
      <c r="G7" s="2">
        <v>6</v>
      </c>
      <c r="H7" s="13"/>
      <c r="I7" s="13"/>
      <c r="J7" s="13"/>
    </row>
    <row r="8" spans="1:10" ht="18.75" customHeight="1">
      <c r="A8" s="51" t="s">
        <v>8</v>
      </c>
      <c r="B8" s="52" t="s">
        <v>36</v>
      </c>
      <c r="C8" s="30" t="s">
        <v>9</v>
      </c>
      <c r="D8" s="30"/>
      <c r="E8" s="3">
        <f>E11+E28</f>
        <v>4890.021999999999</v>
      </c>
      <c r="F8" s="3">
        <f t="shared" ref="F8:J8" si="0">F11+F28</f>
        <v>4864.94823</v>
      </c>
      <c r="G8" s="3">
        <f t="shared" si="0"/>
        <v>5994.6420000000007</v>
      </c>
      <c r="H8" s="3">
        <f t="shared" si="0"/>
        <v>376.47728999999998</v>
      </c>
      <c r="I8" s="3">
        <f t="shared" si="0"/>
        <v>420</v>
      </c>
      <c r="J8" s="3">
        <f t="shared" si="0"/>
        <v>450</v>
      </c>
    </row>
    <row r="9" spans="1:10" ht="18.75" customHeight="1">
      <c r="A9" s="51"/>
      <c r="B9" s="53"/>
      <c r="C9" s="30" t="s">
        <v>10</v>
      </c>
      <c r="D9" s="30"/>
      <c r="E9" s="4"/>
      <c r="F9" s="4"/>
      <c r="G9" s="4"/>
      <c r="H9" s="13"/>
      <c r="I9" s="13"/>
      <c r="J9" s="13"/>
    </row>
    <row r="10" spans="1:10" ht="42.75" customHeight="1">
      <c r="A10" s="51"/>
      <c r="B10" s="54"/>
      <c r="C10" s="30" t="s">
        <v>11</v>
      </c>
      <c r="D10" s="30"/>
      <c r="E10" s="5"/>
      <c r="F10" s="5"/>
      <c r="G10" s="5"/>
      <c r="H10" s="5"/>
      <c r="I10" s="5"/>
      <c r="J10" s="5"/>
    </row>
    <row r="11" spans="1:10" ht="15" customHeight="1">
      <c r="A11" s="52" t="s">
        <v>49</v>
      </c>
      <c r="B11" s="51" t="s">
        <v>47</v>
      </c>
      <c r="C11" s="32" t="s">
        <v>9</v>
      </c>
      <c r="D11" s="32"/>
      <c r="E11" s="5">
        <f>E14</f>
        <v>649.73</v>
      </c>
      <c r="F11" s="5">
        <f t="shared" ref="F11:J11" si="1">F14</f>
        <v>386.63223000000005</v>
      </c>
      <c r="G11" s="5">
        <f t="shared" si="1"/>
        <v>346.89500000000004</v>
      </c>
      <c r="H11" s="5">
        <f t="shared" si="1"/>
        <v>376.47728999999998</v>
      </c>
      <c r="I11" s="5">
        <f t="shared" si="1"/>
        <v>420</v>
      </c>
      <c r="J11" s="5">
        <f t="shared" si="1"/>
        <v>450</v>
      </c>
    </row>
    <row r="12" spans="1:10" ht="21" customHeight="1">
      <c r="A12" s="53"/>
      <c r="B12" s="59"/>
      <c r="C12" s="32" t="s">
        <v>10</v>
      </c>
      <c r="D12" s="32"/>
      <c r="E12" s="5"/>
      <c r="F12" s="5"/>
      <c r="G12" s="5"/>
      <c r="H12" s="5"/>
      <c r="I12" s="5"/>
      <c r="J12" s="5"/>
    </row>
    <row r="13" spans="1:10" ht="49.5" customHeight="1">
      <c r="A13" s="54"/>
      <c r="B13" s="59"/>
      <c r="C13" s="32" t="s">
        <v>11</v>
      </c>
      <c r="D13" s="32"/>
      <c r="E13" s="5"/>
      <c r="F13" s="5"/>
      <c r="G13" s="5"/>
      <c r="H13" s="5"/>
      <c r="I13" s="5"/>
      <c r="J13" s="5"/>
    </row>
    <row r="14" spans="1:10" ht="21.75" customHeight="1">
      <c r="A14" s="52" t="s">
        <v>13</v>
      </c>
      <c r="B14" s="53" t="s">
        <v>20</v>
      </c>
      <c r="C14" s="32" t="s">
        <v>9</v>
      </c>
      <c r="D14" s="32"/>
      <c r="E14" s="16">
        <f t="shared" ref="E14:F14" si="2">E17+E18+E19+E20+E21+E22+E23+E24+E25+E26+E27</f>
        <v>649.73</v>
      </c>
      <c r="F14" s="16">
        <f t="shared" si="2"/>
        <v>386.63223000000005</v>
      </c>
      <c r="G14" s="16">
        <f>G17+G18+G19+G20+G21+G22+G23+G24+G25+G26+G27</f>
        <v>346.89500000000004</v>
      </c>
      <c r="H14" s="16">
        <f>H17+H18+H19+H20+H21+H22+H23+H24+H25+H26+H27+H16</f>
        <v>376.47728999999998</v>
      </c>
      <c r="I14" s="16">
        <f t="shared" ref="I14:J14" si="3">I17+I18+I19+I20+I21+I22+I23+I24+I25+I26+I27</f>
        <v>420</v>
      </c>
      <c r="J14" s="16">
        <f t="shared" si="3"/>
        <v>450</v>
      </c>
    </row>
    <row r="15" spans="1:10" ht="21.75" customHeight="1">
      <c r="A15" s="53"/>
      <c r="B15" s="53"/>
      <c r="C15" s="32" t="s">
        <v>10</v>
      </c>
      <c r="D15" s="32"/>
      <c r="E15" s="5"/>
      <c r="F15" s="5"/>
      <c r="G15" s="5"/>
      <c r="H15" s="5"/>
      <c r="I15" s="5"/>
      <c r="J15" s="5"/>
    </row>
    <row r="16" spans="1:10" ht="21.75" customHeight="1">
      <c r="A16" s="53"/>
      <c r="B16" s="53"/>
      <c r="C16" s="41"/>
      <c r="D16" s="39" t="s">
        <v>53</v>
      </c>
      <c r="E16" s="5"/>
      <c r="F16" s="5"/>
      <c r="G16" s="5"/>
      <c r="H16" s="5">
        <v>13.75</v>
      </c>
      <c r="I16" s="5"/>
      <c r="J16" s="5"/>
    </row>
    <row r="17" spans="1:10" ht="18.75" customHeight="1">
      <c r="A17" s="53"/>
      <c r="B17" s="53"/>
      <c r="C17" s="60" t="s">
        <v>11</v>
      </c>
      <c r="D17" s="39" t="s">
        <v>27</v>
      </c>
      <c r="E17" s="5">
        <v>7</v>
      </c>
      <c r="F17" s="5"/>
      <c r="G17" s="5">
        <v>7</v>
      </c>
      <c r="H17" s="5"/>
      <c r="I17" s="5"/>
      <c r="J17" s="5"/>
    </row>
    <row r="18" spans="1:10" ht="19.5" customHeight="1">
      <c r="A18" s="53"/>
      <c r="B18" s="53"/>
      <c r="C18" s="61"/>
      <c r="D18" s="39" t="s">
        <v>28</v>
      </c>
      <c r="E18" s="14">
        <v>4.6769999999999996</v>
      </c>
      <c r="F18" s="14">
        <v>40.485999999999997</v>
      </c>
      <c r="G18" s="5"/>
      <c r="H18" s="5">
        <v>37.231000000000002</v>
      </c>
      <c r="I18" s="5"/>
      <c r="J18" s="5"/>
    </row>
    <row r="19" spans="1:10" ht="15.75" customHeight="1">
      <c r="A19" s="53"/>
      <c r="B19" s="53"/>
      <c r="C19" s="61"/>
      <c r="D19" s="39" t="s">
        <v>16</v>
      </c>
      <c r="E19" s="13">
        <f>176.014+29.96</f>
        <v>205.97400000000002</v>
      </c>
      <c r="F19" s="13">
        <v>231.619</v>
      </c>
      <c r="G19" s="13">
        <v>214.97800000000001</v>
      </c>
      <c r="H19" s="13">
        <v>249.01900000000001</v>
      </c>
      <c r="I19" s="13">
        <v>220</v>
      </c>
      <c r="J19" s="13">
        <v>250</v>
      </c>
    </row>
    <row r="20" spans="1:10" ht="16.5" customHeight="1">
      <c r="A20" s="53"/>
      <c r="B20" s="53"/>
      <c r="C20" s="61"/>
      <c r="D20" s="39" t="s">
        <v>41</v>
      </c>
      <c r="E20" s="13"/>
      <c r="F20" s="13">
        <f>9.58809+17.986</f>
        <v>27.574089999999998</v>
      </c>
      <c r="G20" s="13"/>
      <c r="H20" s="13"/>
      <c r="I20" s="13"/>
      <c r="J20" s="13"/>
    </row>
    <row r="21" spans="1:10" ht="15.75" customHeight="1">
      <c r="A21" s="53"/>
      <c r="B21" s="53"/>
      <c r="C21" s="61"/>
      <c r="D21" s="39" t="s">
        <v>29</v>
      </c>
      <c r="E21" s="13">
        <v>80.393000000000001</v>
      </c>
      <c r="F21" s="13">
        <v>86.953140000000005</v>
      </c>
      <c r="G21" s="13">
        <v>78.662999999999997</v>
      </c>
      <c r="H21" s="13">
        <v>76.477289999999996</v>
      </c>
      <c r="I21" s="13">
        <v>200</v>
      </c>
      <c r="J21" s="13">
        <v>200</v>
      </c>
    </row>
    <row r="22" spans="1:10" ht="19.5" customHeight="1">
      <c r="A22" s="53"/>
      <c r="B22" s="53"/>
      <c r="C22" s="61"/>
      <c r="D22" s="39" t="s">
        <v>31</v>
      </c>
      <c r="E22" s="29">
        <v>181.68600000000001</v>
      </c>
      <c r="F22" s="13"/>
      <c r="G22" s="16">
        <v>44.433999999999997</v>
      </c>
      <c r="H22" s="5"/>
      <c r="I22" s="5"/>
      <c r="J22" s="5"/>
    </row>
    <row r="23" spans="1:10" ht="22.5" customHeight="1">
      <c r="A23" s="53"/>
      <c r="B23" s="53"/>
      <c r="C23" s="61"/>
      <c r="D23" s="40" t="s">
        <v>22</v>
      </c>
      <c r="E23" s="5">
        <v>23</v>
      </c>
      <c r="F23" s="5"/>
      <c r="G23" s="5"/>
      <c r="H23" s="5"/>
      <c r="I23" s="5"/>
      <c r="J23" s="5"/>
    </row>
    <row r="24" spans="1:10" ht="17.25" customHeight="1">
      <c r="A24" s="53"/>
      <c r="B24" s="53"/>
      <c r="C24" s="61"/>
      <c r="D24" s="40" t="s">
        <v>23</v>
      </c>
      <c r="E24" s="5">
        <v>7</v>
      </c>
      <c r="F24" s="5"/>
      <c r="G24" s="5"/>
      <c r="H24" s="5"/>
      <c r="I24" s="5"/>
      <c r="J24" s="5"/>
    </row>
    <row r="25" spans="1:10" ht="21.75" customHeight="1">
      <c r="A25" s="53"/>
      <c r="B25" s="53"/>
      <c r="C25" s="61"/>
      <c r="D25" s="40" t="s">
        <v>24</v>
      </c>
      <c r="E25" s="5">
        <v>2.4</v>
      </c>
      <c r="F25" s="5"/>
      <c r="G25" s="5">
        <v>1.82</v>
      </c>
      <c r="H25" s="5"/>
      <c r="I25" s="5"/>
      <c r="J25" s="5"/>
    </row>
    <row r="26" spans="1:10" ht="12" customHeight="1">
      <c r="A26" s="53"/>
      <c r="B26" s="53"/>
      <c r="C26" s="61"/>
      <c r="D26" s="40" t="s">
        <v>25</v>
      </c>
      <c r="E26" s="16">
        <v>62.674999999999997</v>
      </c>
      <c r="F26" s="5"/>
      <c r="G26" s="5"/>
      <c r="H26" s="5"/>
      <c r="I26" s="5"/>
      <c r="J26" s="5"/>
    </row>
    <row r="27" spans="1:10" ht="18" customHeight="1">
      <c r="A27" s="54"/>
      <c r="B27" s="53"/>
      <c r="C27" s="61"/>
      <c r="D27" s="40" t="s">
        <v>26</v>
      </c>
      <c r="E27" s="5">
        <f>4.525+70.4</f>
        <v>74.925000000000011</v>
      </c>
      <c r="F27" s="5"/>
      <c r="G27" s="5"/>
      <c r="H27" s="5"/>
      <c r="I27" s="5"/>
      <c r="J27" s="5"/>
    </row>
    <row r="28" spans="1:10" ht="20.25" customHeight="1">
      <c r="A28" s="52" t="s">
        <v>43</v>
      </c>
      <c r="B28" s="52" t="s">
        <v>44</v>
      </c>
      <c r="C28" s="30" t="s">
        <v>9</v>
      </c>
      <c r="D28" s="39"/>
      <c r="E28" s="5">
        <f>E31</f>
        <v>4240.2919999999995</v>
      </c>
      <c r="F28" s="5">
        <f t="shared" ref="F28:J28" si="4">F31</f>
        <v>4478.3159999999998</v>
      </c>
      <c r="G28" s="5">
        <f t="shared" si="4"/>
        <v>5647.7470000000003</v>
      </c>
      <c r="H28" s="5">
        <f t="shared" si="4"/>
        <v>0</v>
      </c>
      <c r="I28" s="5">
        <f t="shared" si="4"/>
        <v>0</v>
      </c>
      <c r="J28" s="5">
        <f t="shared" si="4"/>
        <v>0</v>
      </c>
    </row>
    <row r="29" spans="1:10" ht="18" customHeight="1">
      <c r="A29" s="55"/>
      <c r="B29" s="53"/>
      <c r="C29" s="30" t="s">
        <v>10</v>
      </c>
      <c r="D29" s="39"/>
      <c r="E29" s="5"/>
      <c r="F29" s="5"/>
      <c r="G29" s="5"/>
      <c r="H29" s="13"/>
      <c r="I29" s="13"/>
      <c r="J29" s="13"/>
    </row>
    <row r="30" spans="1:10" ht="43.5" customHeight="1">
      <c r="A30" s="56"/>
      <c r="B30" s="54"/>
      <c r="C30" s="30" t="s">
        <v>11</v>
      </c>
      <c r="D30" s="39"/>
      <c r="E30" s="5"/>
      <c r="F30" s="5"/>
      <c r="G30" s="5"/>
      <c r="H30" s="13"/>
      <c r="I30" s="13"/>
      <c r="J30" s="13"/>
    </row>
    <row r="31" spans="1:10" ht="15.75">
      <c r="A31" s="52" t="s">
        <v>15</v>
      </c>
      <c r="B31" s="51" t="s">
        <v>45</v>
      </c>
      <c r="C31" s="30" t="s">
        <v>9</v>
      </c>
      <c r="D31" s="39"/>
      <c r="E31" s="5">
        <f>E33+E36+E38</f>
        <v>4240.2919999999995</v>
      </c>
      <c r="F31" s="5">
        <f t="shared" ref="F31:J31" si="5">F33+F36+F38</f>
        <v>4478.3159999999998</v>
      </c>
      <c r="G31" s="5">
        <f>G34+G35+G36+G37+G38</f>
        <v>5647.7470000000003</v>
      </c>
      <c r="H31" s="5">
        <f t="shared" si="5"/>
        <v>0</v>
      </c>
      <c r="I31" s="5">
        <f t="shared" si="5"/>
        <v>0</v>
      </c>
      <c r="J31" s="5">
        <f t="shared" si="5"/>
        <v>0</v>
      </c>
    </row>
    <row r="32" spans="1:10" ht="15.75" customHeight="1">
      <c r="A32" s="53"/>
      <c r="B32" s="51"/>
      <c r="C32" s="30" t="s">
        <v>10</v>
      </c>
      <c r="D32" s="39"/>
      <c r="E32" s="5"/>
      <c r="F32" s="5"/>
      <c r="G32" s="5"/>
      <c r="H32" s="13"/>
      <c r="I32" s="13"/>
      <c r="J32" s="13"/>
    </row>
    <row r="33" spans="1:10" ht="15.75">
      <c r="A33" s="57"/>
      <c r="B33" s="50"/>
      <c r="C33" s="50"/>
      <c r="D33" s="40" t="s">
        <v>25</v>
      </c>
      <c r="E33" s="13">
        <f>207.4+4032.892</f>
        <v>4240.2919999999995</v>
      </c>
      <c r="F33" s="13">
        <f>4478.316</f>
        <v>4478.3159999999998</v>
      </c>
      <c r="G33" s="13"/>
      <c r="H33" s="13"/>
      <c r="I33" s="13"/>
      <c r="J33" s="13"/>
    </row>
    <row r="34" spans="1:10" ht="15.75">
      <c r="A34" s="57"/>
      <c r="B34" s="50"/>
      <c r="C34" s="50"/>
      <c r="D34" s="39" t="s">
        <v>50</v>
      </c>
      <c r="E34" s="13"/>
      <c r="F34" s="13"/>
      <c r="G34" s="13">
        <v>119.401</v>
      </c>
      <c r="H34" s="13"/>
      <c r="I34" s="13"/>
      <c r="J34" s="13"/>
    </row>
    <row r="35" spans="1:10" ht="15.75">
      <c r="A35" s="57"/>
      <c r="B35" s="50"/>
      <c r="C35" s="50"/>
      <c r="D35" s="40" t="s">
        <v>51</v>
      </c>
      <c r="E35" s="13"/>
      <c r="F35" s="13"/>
      <c r="G35" s="13">
        <v>93.5</v>
      </c>
      <c r="H35" s="13"/>
      <c r="I35" s="13"/>
      <c r="J35" s="13"/>
    </row>
    <row r="36" spans="1:10" ht="15.75">
      <c r="A36" s="57"/>
      <c r="B36" s="50"/>
      <c r="C36" s="50"/>
      <c r="D36" s="40" t="s">
        <v>51</v>
      </c>
      <c r="E36" s="16"/>
      <c r="F36" s="13"/>
      <c r="G36" s="13">
        <v>1048.7</v>
      </c>
      <c r="H36" s="13"/>
      <c r="I36" s="13"/>
      <c r="J36" s="13"/>
    </row>
    <row r="37" spans="1:10" ht="15.75">
      <c r="A37" s="57"/>
      <c r="B37" s="50"/>
      <c r="C37" s="50"/>
      <c r="D37" s="40" t="s">
        <v>52</v>
      </c>
      <c r="E37" s="16"/>
      <c r="F37" s="13"/>
      <c r="G37" s="13">
        <v>31.184000000000001</v>
      </c>
      <c r="H37" s="13"/>
      <c r="I37" s="13"/>
      <c r="J37" s="13"/>
    </row>
    <row r="38" spans="1:10" ht="15" customHeight="1">
      <c r="A38" s="58"/>
      <c r="B38" s="50"/>
      <c r="C38" s="50"/>
      <c r="D38" s="39" t="s">
        <v>50</v>
      </c>
      <c r="E38" s="5"/>
      <c r="F38" s="13"/>
      <c r="G38" s="13">
        <v>4354.9620000000004</v>
      </c>
      <c r="H38" s="13"/>
      <c r="I38" s="13"/>
      <c r="J38" s="13"/>
    </row>
    <row r="39" spans="1:10" ht="15.75">
      <c r="A39" s="17" t="s">
        <v>39</v>
      </c>
      <c r="C39" s="17"/>
      <c r="D39" s="17"/>
      <c r="E39" s="27" t="s">
        <v>46</v>
      </c>
      <c r="F39" s="27"/>
    </row>
  </sheetData>
  <mergeCells count="19">
    <mergeCell ref="E1:F1"/>
    <mergeCell ref="A4:G4"/>
    <mergeCell ref="A5:A6"/>
    <mergeCell ref="B5:B6"/>
    <mergeCell ref="C5:C6"/>
    <mergeCell ref="D5:D6"/>
    <mergeCell ref="E5:J5"/>
    <mergeCell ref="C33:C38"/>
    <mergeCell ref="A8:A10"/>
    <mergeCell ref="B8:B10"/>
    <mergeCell ref="A28:A30"/>
    <mergeCell ref="B28:B30"/>
    <mergeCell ref="B31:B38"/>
    <mergeCell ref="A31:A38"/>
    <mergeCell ref="A11:A13"/>
    <mergeCell ref="B11:B13"/>
    <mergeCell ref="C17:C27"/>
    <mergeCell ref="B14:B27"/>
    <mergeCell ref="A14:A27"/>
  </mergeCells>
  <pageMargins left="0.27559055118110237" right="0.15748031496062992" top="0.11" bottom="0.15748031496062992" header="0.11" footer="0.15748031496062992"/>
  <pageSetup paperSize="9" scale="7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33"/>
  <sheetViews>
    <sheetView tabSelected="1" topLeftCell="A7" workbookViewId="0">
      <selection sqref="A1:I33"/>
    </sheetView>
  </sheetViews>
  <sheetFormatPr defaultRowHeight="15"/>
  <cols>
    <col min="1" max="1" width="22.28515625" customWidth="1"/>
    <col min="2" max="2" width="32.42578125" customWidth="1"/>
    <col min="3" max="3" width="22.5703125" customWidth="1"/>
    <col min="4" max="4" width="17.28515625" customWidth="1"/>
    <col min="5" max="6" width="11.85546875" customWidth="1"/>
    <col min="7" max="7" width="11.42578125" customWidth="1"/>
    <col min="8" max="8" width="11.7109375" customWidth="1"/>
    <col min="9" max="9" width="13.5703125" customWidth="1"/>
    <col min="10" max="10" width="14.7109375" customWidth="1"/>
  </cols>
  <sheetData>
    <row r="1" spans="1:10" ht="15.75" customHeight="1">
      <c r="A1" s="6"/>
      <c r="B1" s="6"/>
      <c r="C1" s="6"/>
      <c r="D1" s="7"/>
      <c r="E1" s="62" t="s">
        <v>38</v>
      </c>
      <c r="F1" s="62"/>
      <c r="G1" s="15"/>
      <c r="H1" s="15"/>
      <c r="I1" s="15"/>
    </row>
    <row r="2" spans="1:10" ht="15.75">
      <c r="A2" s="6"/>
      <c r="B2" s="6"/>
      <c r="C2" s="6"/>
      <c r="D2" s="24" t="s">
        <v>42</v>
      </c>
      <c r="E2" s="24"/>
      <c r="F2" s="24"/>
      <c r="G2" s="15"/>
      <c r="H2" s="15"/>
      <c r="I2" s="15"/>
    </row>
    <row r="3" spans="1:10" ht="15.75">
      <c r="A3" s="6"/>
      <c r="B3" s="6"/>
      <c r="C3" s="6"/>
      <c r="D3" s="25"/>
      <c r="E3" s="26" t="s">
        <v>54</v>
      </c>
      <c r="F3" s="25"/>
      <c r="G3" s="15"/>
      <c r="H3" s="15"/>
      <c r="I3" s="15"/>
    </row>
    <row r="4" spans="1:10" ht="56.25" customHeight="1">
      <c r="A4" s="79" t="s">
        <v>37</v>
      </c>
      <c r="B4" s="79"/>
      <c r="C4" s="79"/>
      <c r="D4" s="79"/>
      <c r="E4" s="79"/>
      <c r="F4" s="79"/>
      <c r="G4" s="80"/>
      <c r="H4" s="80"/>
      <c r="I4" s="80"/>
    </row>
    <row r="5" spans="1:10">
      <c r="A5" s="81" t="s">
        <v>1</v>
      </c>
      <c r="B5" s="82" t="s">
        <v>2</v>
      </c>
      <c r="C5" s="83" t="s">
        <v>3</v>
      </c>
      <c r="D5" s="84" t="s">
        <v>4</v>
      </c>
      <c r="E5" s="85"/>
      <c r="F5" s="85"/>
      <c r="G5" s="85"/>
      <c r="H5" s="85"/>
      <c r="I5" s="85"/>
    </row>
    <row r="6" spans="1:10" ht="75">
      <c r="A6" s="81"/>
      <c r="B6" s="82"/>
      <c r="C6" s="83"/>
      <c r="D6" s="18" t="s">
        <v>5</v>
      </c>
      <c r="E6" s="18" t="s">
        <v>6</v>
      </c>
      <c r="F6" s="10" t="s">
        <v>7</v>
      </c>
      <c r="G6" s="10" t="s">
        <v>17</v>
      </c>
      <c r="H6" s="10" t="s">
        <v>18</v>
      </c>
      <c r="I6" s="10" t="s">
        <v>19</v>
      </c>
    </row>
    <row r="7" spans="1:10">
      <c r="A7" s="12">
        <v>1</v>
      </c>
      <c r="B7" s="12">
        <v>2</v>
      </c>
      <c r="C7" s="8">
        <v>3</v>
      </c>
      <c r="D7" s="8">
        <v>5</v>
      </c>
      <c r="E7" s="12">
        <v>6</v>
      </c>
      <c r="F7" s="8">
        <v>7</v>
      </c>
      <c r="G7" s="12">
        <v>8</v>
      </c>
      <c r="H7" s="12">
        <v>9</v>
      </c>
      <c r="I7" s="8">
        <v>10</v>
      </c>
    </row>
    <row r="8" spans="1:10">
      <c r="A8" s="74" t="s">
        <v>8</v>
      </c>
      <c r="B8" s="74" t="s">
        <v>36</v>
      </c>
      <c r="C8" s="19" t="s">
        <v>32</v>
      </c>
      <c r="D8" s="34">
        <f>D9+D10+D11+D12</f>
        <v>4890.0150000000003</v>
      </c>
      <c r="E8" s="34">
        <f t="shared" ref="E8:I8" si="0">E9+E10+E11+E12</f>
        <v>4864.9489999999996</v>
      </c>
      <c r="F8" s="34">
        <f t="shared" si="0"/>
        <v>5994.6419999999989</v>
      </c>
      <c r="G8" s="43">
        <f t="shared" si="0"/>
        <v>376.47699999999998</v>
      </c>
      <c r="H8" s="43">
        <f t="shared" si="0"/>
        <v>420</v>
      </c>
      <c r="I8" s="43">
        <f t="shared" si="0"/>
        <v>450</v>
      </c>
      <c r="J8" s="49">
        <f>D8+E8+F8+G8+H8+I8</f>
        <v>16996.082999999999</v>
      </c>
    </row>
    <row r="9" spans="1:10">
      <c r="A9" s="75"/>
      <c r="B9" s="75"/>
      <c r="C9" s="20" t="s">
        <v>33</v>
      </c>
      <c r="D9" s="9"/>
      <c r="E9" s="9"/>
      <c r="F9" s="9"/>
      <c r="G9" s="44"/>
      <c r="H9" s="44"/>
      <c r="I9" s="44"/>
      <c r="J9" s="49">
        <f t="shared" ref="J9:J32" si="1">D9+E9+F9+G9+H9+I9</f>
        <v>0</v>
      </c>
    </row>
    <row r="10" spans="1:10">
      <c r="A10" s="75"/>
      <c r="B10" s="75"/>
      <c r="C10" s="21" t="s">
        <v>21</v>
      </c>
      <c r="D10" s="9">
        <f>D20+D25</f>
        <v>4591.97</v>
      </c>
      <c r="E10" s="9">
        <f t="shared" ref="E10:I10" si="2">E20+E25</f>
        <v>4478.3159999999998</v>
      </c>
      <c r="F10" s="9">
        <f t="shared" si="2"/>
        <v>1142.2</v>
      </c>
      <c r="G10" s="44">
        <f t="shared" si="2"/>
        <v>0</v>
      </c>
      <c r="H10" s="44">
        <f t="shared" si="2"/>
        <v>0</v>
      </c>
      <c r="I10" s="44">
        <f t="shared" si="2"/>
        <v>0</v>
      </c>
      <c r="J10" s="49">
        <f t="shared" si="1"/>
        <v>10212.486000000001</v>
      </c>
    </row>
    <row r="11" spans="1:10">
      <c r="A11" s="76"/>
      <c r="B11" s="76"/>
      <c r="C11" s="21" t="s">
        <v>34</v>
      </c>
      <c r="D11" s="9">
        <f>D21+D26</f>
        <v>298.04500000000002</v>
      </c>
      <c r="E11" s="9">
        <f t="shared" ref="E11:I11" si="3">E21+E26</f>
        <v>386.63299999999998</v>
      </c>
      <c r="F11" s="9">
        <f t="shared" si="3"/>
        <v>4852.4419999999991</v>
      </c>
      <c r="G11" s="44">
        <f t="shared" si="3"/>
        <v>376.47699999999998</v>
      </c>
      <c r="H11" s="44">
        <f t="shared" si="3"/>
        <v>420</v>
      </c>
      <c r="I11" s="44">
        <f t="shared" si="3"/>
        <v>450</v>
      </c>
      <c r="J11" s="49">
        <f t="shared" si="1"/>
        <v>6783.5969999999988</v>
      </c>
    </row>
    <row r="12" spans="1:10" ht="20.25" customHeight="1">
      <c r="A12" s="77"/>
      <c r="B12" s="77"/>
      <c r="C12" s="22" t="s">
        <v>35</v>
      </c>
      <c r="D12" s="9"/>
      <c r="E12" s="9"/>
      <c r="F12" s="9"/>
      <c r="G12" s="44"/>
      <c r="H12" s="44"/>
      <c r="I12" s="44"/>
      <c r="J12" s="49">
        <f t="shared" si="1"/>
        <v>0</v>
      </c>
    </row>
    <row r="13" spans="1:10">
      <c r="A13" s="70" t="s">
        <v>12</v>
      </c>
      <c r="B13" s="70" t="s">
        <v>47</v>
      </c>
      <c r="C13" s="19" t="s">
        <v>32</v>
      </c>
      <c r="D13" s="35">
        <f>D14+D15+D16+D17</f>
        <v>298.04500000000002</v>
      </c>
      <c r="E13" s="35">
        <f t="shared" ref="E13:I13" si="4">E14+E15+E16+E17</f>
        <v>386.63299999999998</v>
      </c>
      <c r="F13" s="35">
        <f t="shared" si="4"/>
        <v>346.89499999999998</v>
      </c>
      <c r="G13" s="45">
        <f t="shared" si="4"/>
        <v>376.47699999999998</v>
      </c>
      <c r="H13" s="45">
        <f t="shared" si="4"/>
        <v>420</v>
      </c>
      <c r="I13" s="45">
        <f t="shared" si="4"/>
        <v>450</v>
      </c>
      <c r="J13" s="49">
        <f t="shared" si="1"/>
        <v>2278.0499999999997</v>
      </c>
    </row>
    <row r="14" spans="1:10">
      <c r="A14" s="70"/>
      <c r="B14" s="70"/>
      <c r="C14" s="20" t="s">
        <v>33</v>
      </c>
      <c r="D14" s="36"/>
      <c r="E14" s="36"/>
      <c r="F14" s="36"/>
      <c r="G14" s="46"/>
      <c r="H14" s="46"/>
      <c r="I14" s="46"/>
      <c r="J14" s="49">
        <f t="shared" si="1"/>
        <v>0</v>
      </c>
    </row>
    <row r="15" spans="1:10">
      <c r="A15" s="70"/>
      <c r="B15" s="70"/>
      <c r="C15" s="21" t="s">
        <v>21</v>
      </c>
      <c r="D15" s="36">
        <f>D20</f>
        <v>0</v>
      </c>
      <c r="E15" s="36">
        <f t="shared" ref="E15:I15" si="5">E20</f>
        <v>0</v>
      </c>
      <c r="F15" s="36">
        <f t="shared" si="5"/>
        <v>0</v>
      </c>
      <c r="G15" s="46">
        <f t="shared" si="5"/>
        <v>0</v>
      </c>
      <c r="H15" s="46">
        <f t="shared" si="5"/>
        <v>0</v>
      </c>
      <c r="I15" s="46">
        <f t="shared" si="5"/>
        <v>0</v>
      </c>
      <c r="J15" s="49">
        <f t="shared" si="1"/>
        <v>0</v>
      </c>
    </row>
    <row r="16" spans="1:10">
      <c r="A16" s="70"/>
      <c r="B16" s="70"/>
      <c r="C16" s="21" t="s">
        <v>34</v>
      </c>
      <c r="D16" s="36">
        <f>D21</f>
        <v>298.04500000000002</v>
      </c>
      <c r="E16" s="36">
        <f t="shared" ref="E16:I16" si="6">E21</f>
        <v>386.63299999999998</v>
      </c>
      <c r="F16" s="36">
        <f t="shared" si="6"/>
        <v>346.89499999999998</v>
      </c>
      <c r="G16" s="46">
        <f t="shared" si="6"/>
        <v>376.47699999999998</v>
      </c>
      <c r="H16" s="46">
        <f t="shared" si="6"/>
        <v>420</v>
      </c>
      <c r="I16" s="46">
        <f t="shared" si="6"/>
        <v>450</v>
      </c>
      <c r="J16" s="49">
        <f t="shared" si="1"/>
        <v>2278.0499999999997</v>
      </c>
    </row>
    <row r="17" spans="1:10">
      <c r="A17" s="70"/>
      <c r="B17" s="70"/>
      <c r="C17" s="22" t="s">
        <v>35</v>
      </c>
      <c r="D17" s="36"/>
      <c r="E17" s="36"/>
      <c r="F17" s="36"/>
      <c r="G17" s="46"/>
      <c r="H17" s="46"/>
      <c r="I17" s="46"/>
      <c r="J17" s="49">
        <f t="shared" si="1"/>
        <v>0</v>
      </c>
    </row>
    <row r="18" spans="1:10">
      <c r="A18" s="70" t="s">
        <v>13</v>
      </c>
      <c r="B18" s="78" t="s">
        <v>20</v>
      </c>
      <c r="C18" s="19" t="s">
        <v>32</v>
      </c>
      <c r="D18" s="37">
        <f>D20+D21+D22</f>
        <v>298.04500000000002</v>
      </c>
      <c r="E18" s="37">
        <f t="shared" ref="E18:I18" si="7">E20+E21+E22</f>
        <v>386.63299999999998</v>
      </c>
      <c r="F18" s="37">
        <f t="shared" si="7"/>
        <v>346.89499999999998</v>
      </c>
      <c r="G18" s="47">
        <f t="shared" si="7"/>
        <v>376.47699999999998</v>
      </c>
      <c r="H18" s="47">
        <f t="shared" si="7"/>
        <v>420</v>
      </c>
      <c r="I18" s="47">
        <f t="shared" si="7"/>
        <v>450</v>
      </c>
      <c r="J18" s="49">
        <f t="shared" si="1"/>
        <v>2278.0499999999997</v>
      </c>
    </row>
    <row r="19" spans="1:10">
      <c r="A19" s="70"/>
      <c r="B19" s="78"/>
      <c r="C19" s="20" t="s">
        <v>33</v>
      </c>
      <c r="D19" s="38"/>
      <c r="E19" s="38"/>
      <c r="F19" s="38"/>
      <c r="G19" s="48"/>
      <c r="H19" s="48"/>
      <c r="I19" s="48"/>
      <c r="J19" s="49">
        <f t="shared" si="1"/>
        <v>0</v>
      </c>
    </row>
    <row r="20" spans="1:10">
      <c r="A20" s="70"/>
      <c r="B20" s="78"/>
      <c r="C20" s="21" t="s">
        <v>21</v>
      </c>
      <c r="D20" s="38"/>
      <c r="E20" s="38"/>
      <c r="F20" s="38"/>
      <c r="G20" s="48"/>
      <c r="H20" s="48"/>
      <c r="I20" s="48"/>
      <c r="J20" s="49">
        <f t="shared" si="1"/>
        <v>0</v>
      </c>
    </row>
    <row r="21" spans="1:10">
      <c r="A21" s="70"/>
      <c r="B21" s="78"/>
      <c r="C21" s="21" t="s">
        <v>34</v>
      </c>
      <c r="D21" s="38">
        <v>298.04500000000002</v>
      </c>
      <c r="E21" s="38">
        <v>386.63299999999998</v>
      </c>
      <c r="F21" s="38">
        <v>346.89499999999998</v>
      </c>
      <c r="G21" s="48">
        <v>376.47699999999998</v>
      </c>
      <c r="H21" s="48">
        <v>420</v>
      </c>
      <c r="I21" s="48">
        <v>450</v>
      </c>
      <c r="J21" s="49">
        <f t="shared" si="1"/>
        <v>2278.0499999999997</v>
      </c>
    </row>
    <row r="22" spans="1:10" ht="88.5" customHeight="1">
      <c r="A22" s="70"/>
      <c r="B22" s="78"/>
      <c r="C22" s="22" t="s">
        <v>35</v>
      </c>
      <c r="D22" s="38"/>
      <c r="E22" s="38"/>
      <c r="F22" s="38"/>
      <c r="G22" s="38"/>
      <c r="H22" s="38"/>
      <c r="I22" s="38"/>
      <c r="J22" s="49">
        <f t="shared" si="1"/>
        <v>0</v>
      </c>
    </row>
    <row r="23" spans="1:10" ht="15.75" customHeight="1">
      <c r="A23" s="70" t="s">
        <v>48</v>
      </c>
      <c r="B23" s="70" t="s">
        <v>44</v>
      </c>
      <c r="C23" s="33" t="s">
        <v>32</v>
      </c>
      <c r="D23" s="37">
        <f>D25+D26+D27</f>
        <v>4591.97</v>
      </c>
      <c r="E23" s="37">
        <f t="shared" ref="E23:I23" si="8">E25+E26+E27</f>
        <v>4478.3159999999998</v>
      </c>
      <c r="F23" s="37">
        <f t="shared" si="8"/>
        <v>5647.7469999999994</v>
      </c>
      <c r="G23" s="37">
        <f t="shared" si="8"/>
        <v>0</v>
      </c>
      <c r="H23" s="37">
        <f t="shared" si="8"/>
        <v>0</v>
      </c>
      <c r="I23" s="37">
        <f t="shared" si="8"/>
        <v>0</v>
      </c>
      <c r="J23" s="42">
        <f t="shared" si="1"/>
        <v>14718.032999999999</v>
      </c>
    </row>
    <row r="24" spans="1:10">
      <c r="A24" s="71"/>
      <c r="B24" s="70"/>
      <c r="C24" s="20" t="s">
        <v>33</v>
      </c>
      <c r="D24" s="38"/>
      <c r="E24" s="38"/>
      <c r="F24" s="38"/>
      <c r="G24" s="38"/>
      <c r="H24" s="38"/>
      <c r="I24" s="38"/>
      <c r="J24" s="42">
        <f t="shared" si="1"/>
        <v>0</v>
      </c>
    </row>
    <row r="25" spans="1:10">
      <c r="A25" s="71"/>
      <c r="B25" s="70"/>
      <c r="C25" s="21" t="s">
        <v>21</v>
      </c>
      <c r="D25" s="38">
        <f>D30</f>
        <v>4591.97</v>
      </c>
      <c r="E25" s="38">
        <f t="shared" ref="E25:I25" si="9">E30</f>
        <v>4478.3159999999998</v>
      </c>
      <c r="F25" s="38">
        <f t="shared" si="9"/>
        <v>1142.2</v>
      </c>
      <c r="G25" s="38">
        <f t="shared" si="9"/>
        <v>0</v>
      </c>
      <c r="H25" s="38">
        <f t="shared" si="9"/>
        <v>0</v>
      </c>
      <c r="I25" s="38">
        <f t="shared" si="9"/>
        <v>0</v>
      </c>
      <c r="J25" s="42">
        <f t="shared" si="1"/>
        <v>10212.486000000001</v>
      </c>
    </row>
    <row r="26" spans="1:10">
      <c r="A26" s="70" t="s">
        <v>15</v>
      </c>
      <c r="B26" s="70" t="s">
        <v>45</v>
      </c>
      <c r="C26" s="21" t="s">
        <v>34</v>
      </c>
      <c r="D26" s="38">
        <f>D31</f>
        <v>0</v>
      </c>
      <c r="E26" s="38">
        <f t="shared" ref="E26:I26" si="10">E31</f>
        <v>0</v>
      </c>
      <c r="F26" s="38">
        <f t="shared" si="10"/>
        <v>4505.5469999999996</v>
      </c>
      <c r="G26" s="38">
        <f t="shared" si="10"/>
        <v>0</v>
      </c>
      <c r="H26" s="38">
        <f t="shared" si="10"/>
        <v>0</v>
      </c>
      <c r="I26" s="38">
        <f t="shared" si="10"/>
        <v>0</v>
      </c>
      <c r="J26" s="42">
        <f t="shared" si="1"/>
        <v>4505.5469999999996</v>
      </c>
    </row>
    <row r="27" spans="1:10">
      <c r="A27" s="70"/>
      <c r="B27" s="73"/>
      <c r="C27" s="22" t="s">
        <v>35</v>
      </c>
      <c r="D27" s="38"/>
      <c r="E27" s="38"/>
      <c r="F27" s="38"/>
      <c r="G27" s="38"/>
      <c r="H27" s="38"/>
      <c r="I27" s="38"/>
      <c r="J27" s="42">
        <f t="shared" si="1"/>
        <v>0</v>
      </c>
    </row>
    <row r="28" spans="1:10">
      <c r="A28" s="70"/>
      <c r="B28" s="73"/>
      <c r="C28" s="33" t="s">
        <v>32</v>
      </c>
      <c r="D28" s="37">
        <f>D30+D31+D32</f>
        <v>4591.97</v>
      </c>
      <c r="E28" s="37">
        <f t="shared" ref="E28:I28" si="11">E30+E31+E32</f>
        <v>4478.3159999999998</v>
      </c>
      <c r="F28" s="37">
        <f t="shared" si="11"/>
        <v>5647.7469999999994</v>
      </c>
      <c r="G28" s="37">
        <f t="shared" si="11"/>
        <v>0</v>
      </c>
      <c r="H28" s="37">
        <f t="shared" si="11"/>
        <v>0</v>
      </c>
      <c r="I28" s="37">
        <f t="shared" si="11"/>
        <v>0</v>
      </c>
      <c r="J28" s="42">
        <f t="shared" si="1"/>
        <v>14718.032999999999</v>
      </c>
    </row>
    <row r="29" spans="1:10">
      <c r="A29" s="72"/>
      <c r="B29" s="73"/>
      <c r="C29" s="20" t="s">
        <v>33</v>
      </c>
      <c r="D29" s="38"/>
      <c r="E29" s="38"/>
      <c r="F29" s="38"/>
      <c r="G29" s="38"/>
      <c r="H29" s="38"/>
      <c r="I29" s="38"/>
      <c r="J29" s="42">
        <f t="shared" si="1"/>
        <v>0</v>
      </c>
    </row>
    <row r="30" spans="1:10">
      <c r="A30" s="72"/>
      <c r="B30" s="73"/>
      <c r="C30" s="21" t="s">
        <v>21</v>
      </c>
      <c r="D30" s="38">
        <v>4591.97</v>
      </c>
      <c r="E30" s="38">
        <v>4478.3159999999998</v>
      </c>
      <c r="F30" s="38">
        <v>1142.2</v>
      </c>
      <c r="G30" s="38"/>
      <c r="H30" s="38"/>
      <c r="I30" s="38"/>
      <c r="J30" s="42">
        <f t="shared" si="1"/>
        <v>10212.486000000001</v>
      </c>
    </row>
    <row r="31" spans="1:10">
      <c r="A31" s="72"/>
      <c r="B31" s="73"/>
      <c r="C31" s="21" t="s">
        <v>34</v>
      </c>
      <c r="D31" s="38"/>
      <c r="E31" s="38"/>
      <c r="F31" s="38">
        <v>4505.5469999999996</v>
      </c>
      <c r="G31" s="38"/>
      <c r="H31" s="38"/>
      <c r="I31" s="38"/>
      <c r="J31" s="42">
        <f t="shared" si="1"/>
        <v>4505.5469999999996</v>
      </c>
    </row>
    <row r="32" spans="1:10">
      <c r="A32" s="72"/>
      <c r="B32" s="73"/>
      <c r="C32" s="22" t="s">
        <v>35</v>
      </c>
      <c r="D32" s="38"/>
      <c r="E32" s="38"/>
      <c r="F32" s="38"/>
      <c r="G32" s="38"/>
      <c r="H32" s="38"/>
      <c r="I32" s="38"/>
      <c r="J32" s="42">
        <f t="shared" si="1"/>
        <v>0</v>
      </c>
    </row>
    <row r="33" spans="1:6" ht="15.75">
      <c r="A33" s="17" t="s">
        <v>39</v>
      </c>
      <c r="C33" s="17"/>
      <c r="D33" s="17"/>
      <c r="E33" s="27" t="s">
        <v>46</v>
      </c>
      <c r="F33" s="27"/>
    </row>
  </sheetData>
  <mergeCells count="16">
    <mergeCell ref="E1:F1"/>
    <mergeCell ref="A4:I4"/>
    <mergeCell ref="A5:A6"/>
    <mergeCell ref="B5:B6"/>
    <mergeCell ref="C5:C6"/>
    <mergeCell ref="D5:I5"/>
    <mergeCell ref="A23:A25"/>
    <mergeCell ref="B23:B25"/>
    <mergeCell ref="A26:A32"/>
    <mergeCell ref="B26:B32"/>
    <mergeCell ref="A8:A12"/>
    <mergeCell ref="B8:B12"/>
    <mergeCell ref="A13:A17"/>
    <mergeCell ref="B13:B17"/>
    <mergeCell ref="A18:A22"/>
    <mergeCell ref="B18:B22"/>
  </mergeCells>
  <pageMargins left="0.51181102362204722" right="0.15748031496062992" top="0.15748031496062992" bottom="0.19685039370078741" header="0.11811023622047245" footer="0.15748031496062992"/>
  <pageSetup paperSize="9" scale="8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расходы  спорт (2)</vt:lpstr>
      <vt:lpstr>Лист2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2018-01-23T05:20:27Z</dcterms:modified>
</cp:coreProperties>
</file>