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8460" windowHeight="7305" tabRatio="757"/>
  </bookViews>
  <sheets>
    <sheet name="Заголовок" sheetId="1" r:id="rId1"/>
    <sheet name="табл 1" sheetId="2" r:id="rId2"/>
    <sheet name="табл 2" sheetId="4" r:id="rId3"/>
    <sheet name="табл 3" sheetId="5" r:id="rId4"/>
    <sheet name="табл 4" sheetId="6" r:id="rId5"/>
    <sheet name="дефл" sheetId="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mm1">[1]ПРОГНОЗ_1!#REF!</definedName>
    <definedName name="_def1999" localSheetId="5">'[2]1999-veca'!#REF!</definedName>
    <definedName name="_def1999">[3]vec!#REF!</definedName>
    <definedName name="_def2000г" localSheetId="5">#REF!</definedName>
    <definedName name="_def2000г">#REF!</definedName>
    <definedName name="_def2001г" localSheetId="5">#REF!</definedName>
    <definedName name="_def2001г">#REF!</definedName>
    <definedName name="_def2002г" localSheetId="5">#REF!</definedName>
    <definedName name="_def2002г">#REF!</definedName>
    <definedName name="_inf2000" localSheetId="5">#REF!</definedName>
    <definedName name="_inf2000">#REF!</definedName>
    <definedName name="_inf2001" localSheetId="5">#REF!</definedName>
    <definedName name="_inf2001">#REF!</definedName>
    <definedName name="_inf2002" localSheetId="5">#REF!</definedName>
    <definedName name="_inf2002">#REF!</definedName>
    <definedName name="_inf2003" localSheetId="5">#REF!</definedName>
    <definedName name="_inf2003">#REF!</definedName>
    <definedName name="_inf2004" localSheetId="5">#REF!</definedName>
    <definedName name="_inf2004">#REF!</definedName>
    <definedName name="_inf2005" localSheetId="5">#REF!</definedName>
    <definedName name="_inf2005">#REF!</definedName>
    <definedName name="_inf2006" localSheetId="5">#REF!</definedName>
    <definedName name="_inf2006">#REF!</definedName>
    <definedName name="_inf2007" localSheetId="5">#REF!</definedName>
    <definedName name="_inf2007">#REF!</definedName>
    <definedName name="_inf2008" localSheetId="5">#REF!</definedName>
    <definedName name="_inf2008">#REF!</definedName>
    <definedName name="_inf2009" localSheetId="5">#REF!</definedName>
    <definedName name="_inf2009">#REF!</definedName>
    <definedName name="_inf2010" localSheetId="5">#REF!</definedName>
    <definedName name="_inf2010">#REF!</definedName>
    <definedName name="_inf2011" localSheetId="5">#REF!</definedName>
    <definedName name="_inf2011">#REF!</definedName>
    <definedName name="_inf2012" localSheetId="5">#REF!</definedName>
    <definedName name="_inf2012">#REF!</definedName>
    <definedName name="_inf2013" localSheetId="5">#REF!</definedName>
    <definedName name="_inf2013">#REF!</definedName>
    <definedName name="_inf2014" localSheetId="5">#REF!</definedName>
    <definedName name="_inf2014">#REF!</definedName>
    <definedName name="_inf2015" localSheetId="5">#REF!</definedName>
    <definedName name="_inf2015">#REF!</definedName>
    <definedName name="_infl.99" localSheetId="5">[4]vec!#REF!</definedName>
    <definedName name="_infl.99">[3]vec!#REF!</definedName>
    <definedName name="_mm1">[1]ПРОГНОЗ_1!#REF!</definedName>
    <definedName name="a04t" localSheetId="5">#REF!</definedName>
    <definedName name="a04t">#REF!</definedName>
    <definedName name="ddd" localSheetId="5">[5]ПРОГНОЗ_1!#REF!</definedName>
    <definedName name="ddd">[5]ПРОГНОЗ_1!#REF!</definedName>
    <definedName name="DOLL" localSheetId="5">#REF!</definedName>
    <definedName name="DOLL">#REF!</definedName>
    <definedName name="ff" localSheetId="5">#REF!</definedName>
    <definedName name="ff">#REF!</definedName>
    <definedName name="fffff" localSheetId="5">'[6]Гр5(о)'!#REF!</definedName>
    <definedName name="fffff">'[6]Гр5(о)'!#REF!</definedName>
    <definedName name="gggg" localSheetId="5">#REF!</definedName>
    <definedName name="gggg">#REF!</definedName>
    <definedName name="jjjj" localSheetId="5">'[7]Гр5(о)'!#REF!</definedName>
    <definedName name="jjjj">'[7]Гр5(о)'!#REF!</definedName>
    <definedName name="time" localSheetId="5">#REF!</definedName>
    <definedName name="time">#REF!</definedName>
    <definedName name="title">'[8]Огл. Графиков'!$B$2:$B$31</definedName>
    <definedName name="Z_2B9AA25B_CF10_4C98_96A9_8D11DA752B14_.wvu.PrintArea" localSheetId="0" hidden="1">Заголовок!$A$1:$I$13</definedName>
    <definedName name="Z_2B9AA25B_CF10_4C98_96A9_8D11DA752B14_.wvu.PrintTitles" localSheetId="1" hidden="1">'табл 1'!$2:$4</definedName>
    <definedName name="а" localSheetId="5">#REF!</definedName>
    <definedName name="а">#REF!</definedName>
    <definedName name="ааа" localSheetId="5">#REF!</definedName>
    <definedName name="ааа">#REF!</definedName>
    <definedName name="АнМ" localSheetId="5">'[9]Гр5(о)'!#REF!</definedName>
    <definedName name="АнМ">'[9]Гр5(о)'!#REF!</definedName>
    <definedName name="вв" localSheetId="5">[10]ПРОГНОЗ_1!#REF!</definedName>
    <definedName name="вв">[10]ПРОГНОЗ_1!#REF!</definedName>
    <definedName name="Вып_н_2003" localSheetId="5">'[8]Текущие цены'!#REF!</definedName>
    <definedName name="Вып_н_2003">'[8]Текущие цены'!#REF!</definedName>
    <definedName name="вып_н_2004" localSheetId="5">'[8]Текущие цены'!#REF!</definedName>
    <definedName name="вып_н_2004">'[8]Текущие цены'!#REF!</definedName>
    <definedName name="Вып_ОФ_с_пц">[8]рабочий!$Y$202:$AP$224</definedName>
    <definedName name="Вып_оф_с_цпг" localSheetId="5">'[8]Текущие цены'!#REF!</definedName>
    <definedName name="Вып_оф_с_цпг">'[8]Текущие цены'!#REF!</definedName>
    <definedName name="Вып_с_новых_ОФ">[8]рабочий!$Y$277:$AP$299</definedName>
    <definedName name="График">"Диагр. 4"</definedName>
    <definedName name="Дефл_ц_пред_год">'[8]Текущие цены'!$AT$36:$BK$58</definedName>
    <definedName name="Дефлятор_годовой">'[8]Текущие цены'!$Y$4:$AP$27</definedName>
    <definedName name="Дефлятор_цепной">'[8]Текущие цены'!$Y$36:$AP$58</definedName>
    <definedName name="ДС" localSheetId="5">#REF!</definedName>
    <definedName name="ДС">#REF!</definedName>
    <definedName name="_xlnm.Print_Titles" localSheetId="5">дефл!#REF!,дефл!$2:$5</definedName>
    <definedName name="_xlnm.Print_Titles" localSheetId="1">'табл 1'!$2:$4</definedName>
    <definedName name="_xlnm.Print_Titles" localSheetId="2">'табл 2'!$6:$8</definedName>
    <definedName name="_xlnm.Print_Titles" localSheetId="4">'табл 4'!$8:$9</definedName>
    <definedName name="иии" localSheetId="5">#REF!</definedName>
    <definedName name="иии">#REF!</definedName>
    <definedName name="ллл" localSheetId="5">#REF!</definedName>
    <definedName name="ллл">#REF!</definedName>
    <definedName name="М1" localSheetId="5">[11]ПРОГНОЗ_1!#REF!</definedName>
    <definedName name="М1">[11]ПРОГНОЗ_1!#REF!</definedName>
    <definedName name="Модель2" localSheetId="5">#REF!</definedName>
    <definedName name="Модель2">#REF!</definedName>
    <definedName name="Мониторинг1" localSheetId="5">'[12]Гр5(о)'!#REF!</definedName>
    <definedName name="Мониторинг1">'[12]Гр5(о)'!#REF!</definedName>
    <definedName name="новые_ОФ_2003">[8]рабочий!$F$305:$W$327</definedName>
    <definedName name="новые_ОФ_2004">[8]рабочий!$F$335:$W$357</definedName>
    <definedName name="новые_ОФ_а_всего">[8]рабочий!$F$767:$V$789</definedName>
    <definedName name="новые_ОФ_всего">[8]рабочий!$F$1331:$V$1353</definedName>
    <definedName name="новые_ОФ_п_всего">[8]рабочий!$F$1293:$V$1315</definedName>
    <definedName name="_xlnm.Print_Area" localSheetId="5">дефл!#REF!</definedName>
    <definedName name="_xlnm.Print_Area" localSheetId="0">Заголовок!$A$1:$I$13</definedName>
    <definedName name="_xlnm.Print_Area" localSheetId="3">'табл 3'!$A$1:$G$34</definedName>
    <definedName name="_xlnm.Print_Area" localSheetId="4">'табл 4'!$A$1:$I$28</definedName>
    <definedName name="окраска_05">[8]окраска!$C$7:$Z$30</definedName>
    <definedName name="окраска_06">[8]окраска!$C$35:$Z$58</definedName>
    <definedName name="окраска_07">[8]окраска!$C$63:$Z$86</definedName>
    <definedName name="окраска_08">[8]окраска!$C$91:$Z$114</definedName>
    <definedName name="окраска_09">[8]окраска!$C$119:$Z$142</definedName>
    <definedName name="окраска_10">[8]окраска!$C$147:$Z$170</definedName>
    <definedName name="окраска_11">[8]окраска!$C$175:$Z$198</definedName>
    <definedName name="окраска_12">[8]окраска!$C$203:$Z$226</definedName>
    <definedName name="окраска_13">[8]окраска!$C$231:$Z$254</definedName>
    <definedName name="окраска_14">[8]окраска!$C$259:$Z$282</definedName>
    <definedName name="окраска_15">[8]окраска!$C$287:$Z$310</definedName>
    <definedName name="ооо" localSheetId="5">#REF!</definedName>
    <definedName name="ооо">#REF!</definedName>
    <definedName name="ОФ_а_с_пц">[8]рабочий!$CI$121:$CY$143</definedName>
    <definedName name="оф_н_а_2003_пц" localSheetId="5">'[8]Текущие цены'!#REF!</definedName>
    <definedName name="оф_н_а_2003_пц">'[8]Текущие цены'!#REF!</definedName>
    <definedName name="оф_н_а_2004" localSheetId="5">'[8]Текущие цены'!#REF!</definedName>
    <definedName name="оф_н_а_2004">'[8]Текущие цены'!#REF!</definedName>
    <definedName name="ПОКАЗАТЕЛИ_ДОЛГОСР.ПРОГНОЗА" localSheetId="5">'[13]ИПЦ2002-2004'!#REF!</definedName>
    <definedName name="ПОКАЗАТЕЛИ_ДОЛГОСР.ПРОГНОЗА">#REF!</definedName>
    <definedName name="ПОТР._РЫНОКДП" localSheetId="5">'[2]1999-veca'!#REF!</definedName>
    <definedName name="ПОТР._РЫНОКДП">[3]vec!#REF!</definedName>
    <definedName name="Потреб_вып_всего" localSheetId="5">'[8]Текущие цены'!#REF!</definedName>
    <definedName name="Потреб_вып_всего">'[8]Текущие цены'!#REF!</definedName>
    <definedName name="Потреб_вып_оф_н_цпг" localSheetId="5">'[8]Текущие цены'!#REF!</definedName>
    <definedName name="Потреб_вып_оф_н_цпг">'[8]Текущие цены'!#REF!</definedName>
    <definedName name="ппп" localSheetId="5">#REF!</definedName>
    <definedName name="ппп">#REF!</definedName>
    <definedName name="пппп">'[14]2002(v1)'!#REF!</definedName>
    <definedName name="Прогноз_Вып_пц">[8]рабочий!$Y$240:$AP$262</definedName>
    <definedName name="Прогноз_вып_цпг" localSheetId="5">'[8]Текущие цены'!#REF!</definedName>
    <definedName name="Прогноз_вып_цпг">'[8]Текущие цены'!#REF!</definedName>
    <definedName name="Прогноз97" localSheetId="5">[15]ПРОГНОЗ_1!#REF!</definedName>
    <definedName name="Прогноз97">[15]ПРОГНОЗ_1!#REF!</definedName>
    <definedName name="ттт" localSheetId="5">#REF!</definedName>
    <definedName name="ттт">#REF!</definedName>
    <definedName name="фо_а_н_пц">[8]рабочий!$AR$240:$BI$263</definedName>
    <definedName name="фо_а_с_пц">[8]рабочий!$AS$202:$BI$224</definedName>
    <definedName name="фо_н_03">[8]рабочий!$X$305:$X$327</definedName>
    <definedName name="фо_н_04">[8]рабочий!$X$335:$X$357</definedName>
    <definedName name="фф" localSheetId="5">'[16]Гр5(о)'!#REF!</definedName>
    <definedName name="фф">'[16]Гр5(о)'!#REF!</definedName>
    <definedName name="ффф" localSheetId="5">#REF!</definedName>
    <definedName name="ффф">#REF!</definedName>
    <definedName name="ььь" localSheetId="5">#REF!</definedName>
    <definedName name="ььь">#REF!</definedName>
    <definedName name="э" localSheetId="5">#REF!</definedName>
    <definedName name="э">#REF!</definedName>
    <definedName name="юююю" localSheetId="5">#REF!</definedName>
    <definedName name="юююю">#REF!</definedName>
  </definedNames>
  <calcPr calcId="125725"/>
  <customWorkbookViews>
    <customWorkbookView name="Жукова Лариса - Личное представление" guid="{2B9AA25B-CF10-4C98-96A9-8D11DA752B14}" mergeInterval="0" personalView="1" maximized="1" xWindow="1" yWindow="1" windowWidth="1418" windowHeight="719" tabRatio="757" activeSheetId="1"/>
  </customWorkbookViews>
</workbook>
</file>

<file path=xl/calcChain.xml><?xml version="1.0" encoding="utf-8"?>
<calcChain xmlns="http://schemas.openxmlformats.org/spreadsheetml/2006/main">
  <c r="E48" i="2"/>
  <c r="E49"/>
  <c r="E33"/>
  <c r="E28" s="1"/>
  <c r="D36"/>
  <c r="D33"/>
  <c r="D70" i="4"/>
  <c r="E70"/>
  <c r="F70"/>
  <c r="G70"/>
  <c r="H70"/>
  <c r="I70"/>
  <c r="J70"/>
  <c r="K70"/>
  <c r="L70"/>
  <c r="M70"/>
  <c r="C70"/>
  <c r="D57"/>
  <c r="E57"/>
  <c r="F57"/>
  <c r="G57"/>
  <c r="H57"/>
  <c r="I57"/>
  <c r="J57"/>
  <c r="K57"/>
  <c r="L57"/>
  <c r="C57"/>
  <c r="G33" i="2"/>
  <c r="I36"/>
  <c r="J36"/>
  <c r="D55" i="4"/>
  <c r="E55"/>
  <c r="F55"/>
  <c r="G55"/>
  <c r="H55"/>
  <c r="I55"/>
  <c r="J55"/>
  <c r="K55"/>
  <c r="L55"/>
  <c r="M55"/>
  <c r="C55"/>
  <c r="D85"/>
  <c r="E85"/>
  <c r="F85"/>
  <c r="G85"/>
  <c r="H85"/>
  <c r="I85"/>
  <c r="J85"/>
  <c r="K85"/>
  <c r="L85"/>
  <c r="M85"/>
  <c r="C85"/>
  <c r="M43"/>
  <c r="L43"/>
  <c r="K43"/>
  <c r="J43"/>
  <c r="I43"/>
  <c r="H43"/>
  <c r="G43"/>
  <c r="F43"/>
  <c r="E43"/>
  <c r="D43"/>
  <c r="C43"/>
  <c r="D74"/>
  <c r="E74"/>
  <c r="F74"/>
  <c r="G74"/>
  <c r="H74"/>
  <c r="I74"/>
  <c r="J74"/>
  <c r="K74"/>
  <c r="L74"/>
  <c r="M74"/>
  <c r="C74"/>
  <c r="C23"/>
  <c r="D89"/>
  <c r="E89"/>
  <c r="F89"/>
  <c r="G89"/>
  <c r="H89"/>
  <c r="I89"/>
  <c r="J89"/>
  <c r="K89"/>
  <c r="L89"/>
  <c r="M89"/>
  <c r="C89"/>
  <c r="D15"/>
  <c r="E15"/>
  <c r="F15"/>
  <c r="G15"/>
  <c r="H15"/>
  <c r="I15"/>
  <c r="J15"/>
  <c r="K15"/>
  <c r="L15"/>
  <c r="M15"/>
  <c r="C15"/>
  <c r="D20"/>
  <c r="E20"/>
  <c r="F20"/>
  <c r="G20"/>
  <c r="H20"/>
  <c r="I20"/>
  <c r="J20"/>
  <c r="K20"/>
  <c r="L20"/>
  <c r="M20"/>
  <c r="C20"/>
  <c r="D12"/>
  <c r="E12"/>
  <c r="F12"/>
  <c r="G12"/>
  <c r="H12"/>
  <c r="I12"/>
  <c r="J12"/>
  <c r="K12"/>
  <c r="L12"/>
  <c r="M12"/>
  <c r="C12"/>
  <c r="G49" i="2"/>
  <c r="H49"/>
  <c r="I49"/>
  <c r="J49"/>
  <c r="D13" i="5"/>
  <c r="E13"/>
  <c r="F13"/>
  <c r="G13"/>
  <c r="C13"/>
  <c r="E36" i="2"/>
  <c r="D61" i="4"/>
  <c r="E61"/>
  <c r="F61"/>
  <c r="G61"/>
  <c r="H61"/>
  <c r="I61"/>
  <c r="J61"/>
  <c r="K61"/>
  <c r="L61"/>
  <c r="M61"/>
  <c r="C61"/>
  <c r="D94"/>
  <c r="E94"/>
  <c r="F94"/>
  <c r="G94"/>
  <c r="C94"/>
  <c r="H48" i="2" l="1"/>
  <c r="I48"/>
  <c r="J48"/>
  <c r="G48"/>
  <c r="M80" i="4"/>
  <c r="D80"/>
  <c r="E80"/>
  <c r="F80"/>
  <c r="G80"/>
  <c r="H80"/>
  <c r="I80"/>
  <c r="J80"/>
  <c r="K80"/>
  <c r="L80"/>
  <c r="C80"/>
  <c r="D23"/>
  <c r="E23"/>
  <c r="F23"/>
  <c r="G23"/>
  <c r="H23"/>
  <c r="I23"/>
  <c r="J23"/>
  <c r="K23"/>
  <c r="L23"/>
  <c r="M23"/>
  <c r="D72"/>
  <c r="E72"/>
  <c r="F72"/>
  <c r="G72"/>
  <c r="H72"/>
  <c r="I72"/>
  <c r="J72"/>
  <c r="K72"/>
  <c r="L72"/>
  <c r="M72"/>
  <c r="C72"/>
  <c r="D33" l="1"/>
  <c r="E33"/>
  <c r="F33"/>
  <c r="G33"/>
  <c r="H33"/>
  <c r="I33"/>
  <c r="J33"/>
  <c r="K33"/>
  <c r="L33"/>
  <c r="M33"/>
  <c r="C33"/>
  <c r="M48"/>
  <c r="L48"/>
  <c r="K48"/>
  <c r="J48"/>
  <c r="I48"/>
  <c r="H48"/>
  <c r="G48"/>
  <c r="F48"/>
  <c r="E48"/>
  <c r="D48"/>
  <c r="C48"/>
  <c r="M45"/>
  <c r="L45"/>
  <c r="K45"/>
  <c r="J45"/>
  <c r="I45"/>
  <c r="H45"/>
  <c r="G45"/>
  <c r="F45"/>
  <c r="E45"/>
  <c r="D45"/>
  <c r="C45"/>
  <c r="M41"/>
  <c r="L41"/>
  <c r="K41"/>
  <c r="J41"/>
  <c r="I41"/>
  <c r="H41"/>
  <c r="G41"/>
  <c r="J19" i="2" s="1"/>
  <c r="F41" i="4"/>
  <c r="I19" i="2" s="1"/>
  <c r="E41" i="4"/>
  <c r="H19" i="2" s="1"/>
  <c r="D41" i="4"/>
  <c r="G19" i="2" s="1"/>
  <c r="C41" i="4"/>
  <c r="M17"/>
  <c r="L17"/>
  <c r="K17"/>
  <c r="J17"/>
  <c r="I17"/>
  <c r="H17"/>
  <c r="G17"/>
  <c r="F17"/>
  <c r="E17"/>
  <c r="D17"/>
  <c r="C17"/>
  <c r="G98"/>
  <c r="F98"/>
  <c r="E98"/>
  <c r="D98"/>
  <c r="C98"/>
  <c r="M92"/>
  <c r="L92"/>
  <c r="K92"/>
  <c r="J92"/>
  <c r="I92"/>
  <c r="H92"/>
  <c r="G92"/>
  <c r="F92"/>
  <c r="E92"/>
  <c r="D92"/>
  <c r="C92"/>
  <c r="M68"/>
  <c r="L68"/>
  <c r="K68"/>
  <c r="J68"/>
  <c r="I68"/>
  <c r="H68"/>
  <c r="G68"/>
  <c r="F68"/>
  <c r="E68"/>
  <c r="D68"/>
  <c r="C68"/>
  <c r="E6" i="2" s="1"/>
  <c r="M59" i="4"/>
  <c r="M53" s="1"/>
  <c r="L59"/>
  <c r="L53" s="1"/>
  <c r="K59"/>
  <c r="J59"/>
  <c r="J53" s="1"/>
  <c r="I59"/>
  <c r="I53" s="1"/>
  <c r="H59"/>
  <c r="H53" s="1"/>
  <c r="G59"/>
  <c r="F59"/>
  <c r="F53" s="1"/>
  <c r="E59"/>
  <c r="E53" s="1"/>
  <c r="D59"/>
  <c r="D53" s="1"/>
  <c r="C59"/>
  <c r="D29" i="2"/>
  <c r="F6"/>
  <c r="E29"/>
  <c r="F29"/>
  <c r="F36"/>
  <c r="F33" s="1"/>
  <c r="G36"/>
  <c r="H36"/>
  <c r="H33" s="1"/>
  <c r="I33"/>
  <c r="J33"/>
  <c r="F51"/>
  <c r="G51"/>
  <c r="H51"/>
  <c r="I51"/>
  <c r="J51"/>
  <c r="C53" i="4" l="1"/>
  <c r="G53"/>
  <c r="K53"/>
  <c r="I11" i="2"/>
  <c r="I39" i="4"/>
  <c r="M39"/>
  <c r="H10"/>
  <c r="L10"/>
  <c r="C39"/>
  <c r="K39"/>
  <c r="J39"/>
  <c r="H39"/>
  <c r="L39"/>
  <c r="G39"/>
  <c r="F39"/>
  <c r="E39"/>
  <c r="D39"/>
  <c r="D10"/>
  <c r="C10"/>
  <c r="J10"/>
  <c r="F10"/>
  <c r="E10"/>
  <c r="I10"/>
  <c r="M10"/>
  <c r="F78"/>
  <c r="J78"/>
  <c r="G29" i="2" s="1"/>
  <c r="G28" s="1"/>
  <c r="G10" i="4"/>
  <c r="K10"/>
  <c r="F28" i="2"/>
  <c r="L78" i="4"/>
  <c r="I29" i="2" s="1"/>
  <c r="I28" s="1"/>
  <c r="E78" i="4"/>
  <c r="I78"/>
  <c r="M78"/>
  <c r="J29" i="2" s="1"/>
  <c r="J28" s="1"/>
  <c r="C78" i="4"/>
  <c r="G78"/>
  <c r="D78"/>
  <c r="K78"/>
  <c r="H29" i="2" s="1"/>
  <c r="H28" s="1"/>
  <c r="D28"/>
  <c r="H78" i="4"/>
  <c r="J6" i="2" l="1"/>
  <c r="I6"/>
  <c r="H6"/>
  <c r="G6"/>
  <c r="M37" i="4"/>
  <c r="M9" s="1"/>
  <c r="G37"/>
  <c r="G9" s="1"/>
  <c r="J5" i="2" s="1"/>
  <c r="L37" i="4"/>
  <c r="L9" s="1"/>
  <c r="J37"/>
  <c r="J9" s="1"/>
  <c r="E37"/>
  <c r="E9" s="1"/>
  <c r="H5" i="2" s="1"/>
  <c r="K37" i="4"/>
  <c r="K9" s="1"/>
  <c r="F37"/>
  <c r="F9" s="1"/>
  <c r="I5" i="2" s="1"/>
  <c r="H37" i="4"/>
  <c r="H9" s="1"/>
  <c r="I37"/>
  <c r="I9" s="1"/>
  <c r="D37"/>
  <c r="D9" s="1"/>
  <c r="G5" i="2" s="1"/>
  <c r="D6"/>
  <c r="C37" i="4"/>
  <c r="C9" s="1"/>
  <c r="E5" i="2" s="1"/>
</calcChain>
</file>

<file path=xl/sharedStrings.xml><?xml version="1.0" encoding="utf-8"?>
<sst xmlns="http://schemas.openxmlformats.org/spreadsheetml/2006/main" count="411" uniqueCount="221">
  <si>
    <t>А</t>
  </si>
  <si>
    <t>Б</t>
  </si>
  <si>
    <t>В</t>
  </si>
  <si>
    <t>Г</t>
  </si>
  <si>
    <t>Д</t>
  </si>
  <si>
    <t>Е</t>
  </si>
  <si>
    <t>Ж</t>
  </si>
  <si>
    <t>З</t>
  </si>
  <si>
    <t>И</t>
  </si>
  <si>
    <t>К</t>
  </si>
  <si>
    <t>Показатели</t>
  </si>
  <si>
    <t>Ед. измерения</t>
  </si>
  <si>
    <t>оценка за год</t>
  </si>
  <si>
    <t>прогноз</t>
  </si>
  <si>
    <t>Таблица 1</t>
  </si>
  <si>
    <t>ПРОГНОЗ  СОЦИАЛЬНО-ЭКОНОМИЧЕСКОГО РАЗВИТИЯ</t>
  </si>
  <si>
    <t xml:space="preserve">тыс.руб. </t>
  </si>
  <si>
    <t>Собственные средства предприятий*)</t>
  </si>
  <si>
    <t>прибыль</t>
  </si>
  <si>
    <t>амортизация</t>
  </si>
  <si>
    <t>прочие</t>
  </si>
  <si>
    <t>Привлеченные средства*)</t>
  </si>
  <si>
    <t>кредиты банков</t>
  </si>
  <si>
    <t>заемные средства других организаций</t>
  </si>
  <si>
    <t>бюджетные средства*)</t>
  </si>
  <si>
    <t>средства внебюджетных фондов</t>
  </si>
  <si>
    <t>кв.м общей площади</t>
  </si>
  <si>
    <t>Инвестиции в основной капитал по территории района (города)  - всего</t>
  </si>
  <si>
    <t>в том числе по видам экономической деятельности:</t>
  </si>
  <si>
    <t xml:space="preserve">Ввод в действие жилых домов за счет всех источников финансирования - всего*)               </t>
  </si>
  <si>
    <t xml:space="preserve">Ввод в действие жилых домов за счет средств федерального бюджета              </t>
  </si>
  <si>
    <t xml:space="preserve">Ввод в действие жилых домов за счет средств областного бюджета              </t>
  </si>
  <si>
    <t xml:space="preserve">Ввод в действие жилых домов за счет средств муниципального бюджета              </t>
  </si>
  <si>
    <t xml:space="preserve">Ввод в действие жилых домов индивидуальными застройщиками за счет собственных средств и с помощью кредитов  </t>
  </si>
  <si>
    <t>Ввод в действие жилых домов за счет прочих источников финансирования</t>
  </si>
  <si>
    <t>средства федерального бюджета</t>
  </si>
  <si>
    <t>средства областного бюджета</t>
  </si>
  <si>
    <t>средства муниципального бюджета</t>
  </si>
  <si>
    <t>тыс.руб.</t>
  </si>
  <si>
    <t xml:space="preserve">Инвестиции в основной капитал организаций муниципальной формы собственности </t>
  </si>
  <si>
    <t xml:space="preserve">Инвестиции в основной капитал организаций государственной формы собственности                                       </t>
  </si>
  <si>
    <t xml:space="preserve">Прибыль по виду деятельности "Строительство" </t>
  </si>
  <si>
    <t>Убытки по виду деятельности "Строительство"</t>
  </si>
  <si>
    <t xml:space="preserve">Объем работ и услуг, выполняемых собственными силами организаций по виду деятельности "Строительство" </t>
  </si>
  <si>
    <t>Кроме того:</t>
  </si>
  <si>
    <t>отчет за I квартал</t>
  </si>
  <si>
    <t>Таблица 2</t>
  </si>
  <si>
    <t xml:space="preserve">Прогноз социально-экономического развития </t>
  </si>
  <si>
    <t>ИНВЕСТИЦИИ</t>
  </si>
  <si>
    <t>(Тыс. руб. в ценах соответстующих лет)</t>
  </si>
  <si>
    <t>№№ п/п</t>
  </si>
  <si>
    <t>Наименование показателей</t>
  </si>
  <si>
    <t>ВСЕГО</t>
  </si>
  <si>
    <t>в том числе за счет собственных средств предприятий и организаций</t>
  </si>
  <si>
    <t>отчет</t>
  </si>
  <si>
    <t xml:space="preserve"> оценка   </t>
  </si>
  <si>
    <t xml:space="preserve">Инвестиции в основной капитал по территории района(города) - всего </t>
  </si>
  <si>
    <t>В том числе без учета инвестиций в основной капитал по кругу крупных и средних предприятий, организаций, расположенных на территории района(города)   (строка 1 минус строка 3)</t>
  </si>
  <si>
    <t>из них по видам экономической деятельности, предприятиям и организациям:</t>
  </si>
  <si>
    <t>Инвестиции в основной капитал по кругу крупных и средних предприятий, организаций, расположенных на территории района(города)   (строка 4 плюс строка 5 плюс строка 6)</t>
  </si>
  <si>
    <t>в том числе:</t>
  </si>
  <si>
    <t>1. Инвестиции в основной капитал предприятий и организаций государственного сектора экономики</t>
  </si>
  <si>
    <t>2. Инвестиции в основной капитал предприятий и организаций муниципального сектора экономики</t>
  </si>
  <si>
    <t>3. Инвестиции в основной капитал предприятий и организаций прочих видов собственности (частная, смешанная, и т.д.)</t>
  </si>
  <si>
    <t xml:space="preserve">Объем работ, выполняемых по виду деятельности "строительство" организациями, расположенными на территории района (города) - всего: </t>
  </si>
  <si>
    <t>х</t>
  </si>
  <si>
    <t xml:space="preserve">  в том числе объем работ, выполняемых на территории области</t>
  </si>
  <si>
    <t>из них по организациям*)</t>
  </si>
  <si>
    <t xml:space="preserve">  в том числе по организациям:</t>
  </si>
  <si>
    <t>Таблица 3</t>
  </si>
  <si>
    <t xml:space="preserve">Перечень объектов, </t>
  </si>
  <si>
    <t xml:space="preserve">строительство (реконструкция) которых осуществляется </t>
  </si>
  <si>
    <t xml:space="preserve">за счет средств муниципального бюджета </t>
  </si>
  <si>
    <t xml:space="preserve">(включая долевое участие в строительстве, </t>
  </si>
  <si>
    <t>приобретение оборудования и другие затраты капитального характера)</t>
  </si>
  <si>
    <t xml:space="preserve">ИНВЕСТИЦИИ   </t>
  </si>
  <si>
    <t xml:space="preserve">                                (тыс.рублей в ценах соответствующих лет)</t>
  </si>
  <si>
    <t>Наименование объекта</t>
  </si>
  <si>
    <t>Наименование заказчика-застройщика</t>
  </si>
  <si>
    <t xml:space="preserve">Инвестиции в основной капитал  за счет средств  муниципального бюджета - всего  </t>
  </si>
  <si>
    <t>в том числе по объектам:</t>
  </si>
  <si>
    <t>в соотв. единицах измерения</t>
  </si>
  <si>
    <t>Ввод объектов производственного назначения на территории района (города) по объектам:</t>
  </si>
  <si>
    <t>Единица измере-ния</t>
  </si>
  <si>
    <t>Заказчик-застройщик</t>
  </si>
  <si>
    <t>объектов производственного и непроизводственного назначения</t>
  </si>
  <si>
    <t xml:space="preserve">по вводу в эксплуатацию </t>
  </si>
  <si>
    <t>Прогноз</t>
  </si>
  <si>
    <t>Таблица 4</t>
  </si>
  <si>
    <t>Инвестиции. Заполнение формы на листе 2-5</t>
  </si>
  <si>
    <t xml:space="preserve">Ввод в действие жилых домов за счет средств средств предприятий    </t>
  </si>
  <si>
    <t>Инвестиции в основной капитал крупных и средних предприятий, расположенных на территории района (города), по источникам финансирования *):</t>
  </si>
  <si>
    <t>Н а и м е н о в а н и е  о т р а с л и</t>
  </si>
  <si>
    <t xml:space="preserve">  дефлятор</t>
  </si>
  <si>
    <t>2020 год</t>
  </si>
  <si>
    <t>вариант  -базовый</t>
  </si>
  <si>
    <t xml:space="preserve">отчет </t>
  </si>
  <si>
    <t>Раздел А: сельское, лесное хозяйство, охота, рыболовство и рыбоводство</t>
  </si>
  <si>
    <t>Раздел D: Обеспечение электрической энергией, газом и паром; кондиционирование воздуха</t>
  </si>
  <si>
    <t>Раздел С: обрабатывающие производства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</si>
  <si>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</si>
  <si>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</si>
  <si>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</si>
  <si>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</si>
  <si>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</si>
  <si>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</si>
  <si>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</si>
  <si>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</si>
  <si>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</si>
  <si>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</si>
  <si>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</si>
  <si>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</si>
  <si>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</si>
  <si>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</si>
  <si>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Раздел  B: Добыча полезных ископаемых</t>
  </si>
  <si>
    <t>Раздел F: Строительство</t>
  </si>
  <si>
    <t>Инвестиции  в основной капитал (без субъектов малого предпринимательства) по предприятиям, организациям, расположенным на территории района(города)*)</t>
  </si>
  <si>
    <t xml:space="preserve">Индекс физического объёма инвестиций в основной капитал (без субъектов малого предпринимательства) </t>
  </si>
  <si>
    <t>%</t>
  </si>
  <si>
    <t>средства организаций и населения, привлеченные для долевого строительства</t>
  </si>
  <si>
    <t xml:space="preserve">прочие </t>
  </si>
  <si>
    <t>2.Средства муниципального бюджета, направляемые на финансирование строительства (реконструкции) объектов муниципальной собственности, заказчиками-застройщиками по которым являются организации, зарегистрированные на территориях других муниципальных образований и  исполняющие функции по ведению бухгалтерского учета и отчетности</t>
  </si>
  <si>
    <t>1. Средства  населения, привлеченные для  долевого строительства (из строки 37)</t>
  </si>
  <si>
    <t xml:space="preserve"> </t>
  </si>
  <si>
    <t>2021 год</t>
  </si>
  <si>
    <t>Прочие сельхозпроизводители</t>
  </si>
  <si>
    <t>ПО "Пищевик"</t>
  </si>
  <si>
    <t>ОАО "Элеватор Курбатово"</t>
  </si>
  <si>
    <t>ОАО "Нижнедевицкое АТП"</t>
  </si>
  <si>
    <t>Строительство дорог</t>
  </si>
  <si>
    <t>Строительство газовых сетей</t>
  </si>
  <si>
    <t xml:space="preserve">Строительство водопровода </t>
  </si>
  <si>
    <t xml:space="preserve">Нижнедевицкого муниципального района (городского округа) </t>
  </si>
  <si>
    <t>Нижнедевицкий отдел филиала "ФГБУ "ФКП Росреестра" по ВО"</t>
  </si>
  <si>
    <t>ГУ  УПФ РФ</t>
  </si>
  <si>
    <t>Отдел МВД России</t>
  </si>
  <si>
    <t>БУ ВО райСББЖ</t>
  </si>
  <si>
    <t>КУ ВО УСЗН</t>
  </si>
  <si>
    <t>КУВО "Нижнедевицкий СРЦдН"</t>
  </si>
  <si>
    <t>Органы местного самоуправления</t>
  </si>
  <si>
    <t>Укрепление материально-технический базы учреждений образования</t>
  </si>
  <si>
    <t>Строительство блочных газовых котельных</t>
  </si>
  <si>
    <t>МКУК РБ</t>
  </si>
  <si>
    <t xml:space="preserve">МКУК "РДК" </t>
  </si>
  <si>
    <t>Раздел А Сельское хозяйство</t>
  </si>
  <si>
    <t>ООО СП "Вязноватовка"</t>
  </si>
  <si>
    <t>ОП ООО "Авангард-Агро"</t>
  </si>
  <si>
    <t>ООО "Черкизово-Растениеводство"</t>
  </si>
  <si>
    <t>ООО "Черкизово-Свиноводство"</t>
  </si>
  <si>
    <t>ТОСП Магазин №4871-Пятерочка</t>
  </si>
  <si>
    <t>Нижнедевицкий РЭС ф-ла "Воронежэнерго"</t>
  </si>
  <si>
    <t>Филиал в с. Нижнедевицк ОАО "Газпром газораспределение Воронеж"</t>
  </si>
  <si>
    <t>ТОСП Клиентский центр №396870 ПАО "Почта Банк"</t>
  </si>
  <si>
    <t>ООО "Нижнедевицкавтодор"</t>
  </si>
  <si>
    <t>Прибыль (+), убытки (-) строительных организаций - всего</t>
  </si>
  <si>
    <t>ООО "Нижнедевицк"</t>
  </si>
  <si>
    <t>ИП Щербакова О.И. "Модернизация маслодельного завода"</t>
  </si>
  <si>
    <t xml:space="preserve"> по Нижнедевицкому муниципальному району (городскому округу),</t>
  </si>
  <si>
    <t xml:space="preserve">администрация сельского поселения </t>
  </si>
  <si>
    <t>администрация муниципального района</t>
  </si>
  <si>
    <t>Артскважина и сети водопровода в с.Синие Липяги Нижнедевицкого района Воронежской области</t>
  </si>
  <si>
    <t>Артскважины и сети водопровода по улицам  с. Першино Нижнедевицого муниципального района Воронежской области</t>
  </si>
  <si>
    <t>Блочная котельная МКОУ "Нороворотаевская СОШ," в с.Глазово, Нижнедевицкий район Воронежская область</t>
  </si>
  <si>
    <t>Строительство(установка) блочной котельной СДК, ул.Первомайская, 2 с.Синие Липяги Нижнедевицкий район, Воронежская область</t>
  </si>
  <si>
    <t>Строительство(установка) блочной котельной МКОУ «Першинская ООШ», ул. Меркулова, 12, с. Першино  Нижнедевицкий район, Воронежская область</t>
  </si>
  <si>
    <t>Исполнитель: Фролова Н.В.</t>
  </si>
  <si>
    <t>Нижнедевицкого муниципального района (городского округа)</t>
  </si>
  <si>
    <t>Строительство ФАПа в с.Нижнее Турово</t>
  </si>
  <si>
    <t>Раздел А: Сельское, лесное хозяйство, охота, рыболовство и рыбоводство</t>
  </si>
  <si>
    <t>пос/смену</t>
  </si>
  <si>
    <t>БУЗ ВО "Нижнедевицкая РБ"</t>
  </si>
  <si>
    <t>мест</t>
  </si>
  <si>
    <t>км</t>
  </si>
  <si>
    <t>кв.м.</t>
  </si>
  <si>
    <t>46 км, 7 скв.</t>
  </si>
  <si>
    <t>БТИ Нижнедевицкого района</t>
  </si>
  <si>
    <t xml:space="preserve">Нижнедевицкого  муниципального района (городского округа) </t>
  </si>
  <si>
    <t>Гкал/час</t>
  </si>
  <si>
    <t>Тел.: 8(47370) 5-12-88</t>
  </si>
  <si>
    <t>Телефон: 8 (47370) 5-12-88</t>
  </si>
  <si>
    <t xml:space="preserve">Меловой карьер </t>
  </si>
  <si>
    <t>2022 год</t>
  </si>
  <si>
    <t>Среднесрочный прогноз социально-экономического развития Российской Федерации до 2022 года (базовый вариант)</t>
  </si>
  <si>
    <r>
      <t xml:space="preserve">Прогноз индексов дефляторов и индексов цен производителей по видам экономической деятельности     до 2024 г.
</t>
    </r>
    <r>
      <rPr>
        <sz val="14"/>
        <color indexed="8"/>
        <rFont val="Arial"/>
        <family val="2"/>
        <charset val="204"/>
      </rPr>
      <t>(по полному  кругу предприятий без НДС, косвенных налогов, торгово-транспортной наценки), в %, в среднем за год к предыдущему году</t>
    </r>
  </si>
  <si>
    <t>оценка</t>
  </si>
  <si>
    <r>
      <t>Инвестиции в основной капитал (капитальные вложения)</t>
    </r>
    <r>
      <rPr>
        <b/>
        <vertAlign val="superscript"/>
        <sz val="14"/>
        <color indexed="8"/>
        <rFont val="Times New Roman"/>
        <family val="1"/>
        <charset val="204"/>
      </rPr>
      <t>1)</t>
    </r>
  </si>
  <si>
    <t>1) За счет всех источников финансирования</t>
  </si>
  <si>
    <t>ООО СП "Резон"</t>
  </si>
  <si>
    <t>ПК "Нижнедевицкий"</t>
  </si>
  <si>
    <t>Раздел С: Обрабатывающие производства</t>
  </si>
  <si>
    <t>ООО "Канталь"</t>
  </si>
  <si>
    <t>Строительство детского сада в пос.Курбатово</t>
  </si>
  <si>
    <t>Строительство спортивной площадки в с.Хвощеватовка</t>
  </si>
  <si>
    <t>МКУ ДО «Нижнедевицкий Дом пионеров и школьников»</t>
  </si>
  <si>
    <t>2019 год,  отчет</t>
  </si>
  <si>
    <t>2023 год</t>
  </si>
  <si>
    <t>Строительство ФАПа в с.Новая Ольшанка</t>
  </si>
  <si>
    <t>Строительство ФАПа в с.Острянка</t>
  </si>
  <si>
    <t>Строительство ФАПа в с.Скупая Потудань</t>
  </si>
  <si>
    <t>БУ ВО "Нижнедевицкая РБ"</t>
  </si>
  <si>
    <t>Реализация национального проекта "Образование"</t>
  </si>
  <si>
    <t>Строительство стадиона в с.Нижнедевицк</t>
  </si>
  <si>
    <t xml:space="preserve">ГКУ ВО "Центр занятости населения в Нижнедевицком районе" </t>
  </si>
  <si>
    <t>АО "Тандер"</t>
  </si>
  <si>
    <t>ООО "Бест -Прайс"</t>
  </si>
  <si>
    <t>Строительство ФАПа в с-з Нижнедевицкий</t>
  </si>
  <si>
    <t>Строительство (установка) блочной котельной МКДОУ "Нижнедевицкий детский сад"</t>
  </si>
  <si>
    <t>на 2022-2024 годы</t>
  </si>
  <si>
    <t>2020 год,  отчет</t>
  </si>
  <si>
    <t>2024 год</t>
  </si>
  <si>
    <t xml:space="preserve">Администрация Курбатовского сельского поселения </t>
  </si>
  <si>
    <t>МКУ "ДШИ"</t>
  </si>
  <si>
    <t>Раздел E:  Водоснабжение, водоотведение, организация сбора и утилизации отходов</t>
  </si>
  <si>
    <t>Модернизация котельной в с.Вязноватовка</t>
  </si>
  <si>
    <t>Строительство ФАПа в с.Кучугуры</t>
  </si>
  <si>
    <t>Строительство ФАПа в пос.с-за Нижнедевицкий</t>
  </si>
  <si>
    <t>Строительство здания Курбатовского детского сада</t>
  </si>
  <si>
    <t>Строительство актового зала в МБОУ "Нижнедевицкая гимназия"</t>
  </si>
  <si>
    <t>Строительство здания пищеблока МКОУ "Курбатовская СОШ"</t>
  </si>
  <si>
    <t>по предприятиям и организациям на 2022-2024 годы</t>
  </si>
  <si>
    <t>15 км, 3 скв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</si>
</sst>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_)"/>
    <numFmt numFmtId="166" formatCode="0.0_)"/>
  </numFmts>
  <fonts count="40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color indexed="8"/>
      <name val="Courier"/>
      <family val="1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Times New Roman"/>
      <family val="1"/>
      <charset val="204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0"/>
      <color indexed="8"/>
      <name val="Verdana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1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ourier"/>
      <family val="1"/>
      <charset val="204"/>
    </font>
    <font>
      <b/>
      <sz val="12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 Cyr"/>
      <family val="2"/>
      <charset val="204"/>
    </font>
    <font>
      <b/>
      <vertAlign val="superscript"/>
      <sz val="14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22">
    <xf numFmtId="0" fontId="0" fillId="0" borderId="0"/>
    <xf numFmtId="0" fontId="6" fillId="0" borderId="0">
      <alignment vertical="top"/>
    </xf>
    <xf numFmtId="0" fontId="7" fillId="0" borderId="0"/>
    <xf numFmtId="0" fontId="3" fillId="0" borderId="0"/>
    <xf numFmtId="0" fontId="7" fillId="0" borderId="0"/>
    <xf numFmtId="0" fontId="8" fillId="0" borderId="0"/>
    <xf numFmtId="0" fontId="9" fillId="0" borderId="0" applyFont="0" applyFill="0" applyBorder="0" applyAlignment="0" applyProtection="0"/>
    <xf numFmtId="2" fontId="10" fillId="2" borderId="1" applyProtection="0"/>
    <xf numFmtId="2" fontId="10" fillId="2" borderId="1" applyProtection="0"/>
    <xf numFmtId="2" fontId="11" fillId="0" borderId="0" applyFill="0" applyBorder="0" applyProtection="0"/>
    <xf numFmtId="2" fontId="12" fillId="0" borderId="0" applyFill="0" applyBorder="0" applyProtection="0"/>
    <xf numFmtId="2" fontId="12" fillId="3" borderId="1" applyProtection="0"/>
    <xf numFmtId="2" fontId="12" fillId="4" borderId="1" applyProtection="0"/>
    <xf numFmtId="2" fontId="12" fillId="5" borderId="1" applyProtection="0"/>
    <xf numFmtId="2" fontId="12" fillId="5" borderId="1" applyProtection="0">
      <alignment horizontal="center"/>
    </xf>
    <xf numFmtId="2" fontId="12" fillId="4" borderId="1" applyProtection="0">
      <alignment horizontal="center"/>
    </xf>
    <xf numFmtId="164" fontId="4" fillId="0" borderId="0"/>
    <xf numFmtId="164" fontId="4" fillId="0" borderId="0"/>
    <xf numFmtId="0" fontId="2" fillId="0" borderId="0"/>
    <xf numFmtId="0" fontId="2" fillId="0" borderId="0"/>
    <xf numFmtId="0" fontId="33" fillId="0" borderId="0"/>
    <xf numFmtId="0" fontId="7" fillId="0" borderId="0"/>
  </cellStyleXfs>
  <cellXfs count="179">
    <xf numFmtId="0" fontId="0" fillId="0" borderId="0" xfId="0"/>
    <xf numFmtId="49" fontId="0" fillId="0" borderId="0" xfId="0" applyNumberFormat="1"/>
    <xf numFmtId="0" fontId="0" fillId="0" borderId="0" xfId="0" applyNumberFormat="1" applyBorder="1" applyAlignment="1">
      <alignment horizontal="center" vertical="justify"/>
    </xf>
    <xf numFmtId="0" fontId="0" fillId="0" borderId="0" xfId="0" applyNumberFormat="1" applyBorder="1" applyAlignment="1">
      <alignment horizontal="center"/>
    </xf>
    <xf numFmtId="0" fontId="0" fillId="0" borderId="0" xfId="0" applyNumberFormat="1" applyBorder="1"/>
    <xf numFmtId="0" fontId="0" fillId="0" borderId="0" xfId="0" applyNumberFormat="1" applyBorder="1" applyAlignment="1">
      <alignment vertical="justify"/>
    </xf>
    <xf numFmtId="0" fontId="0" fillId="0" borderId="0" xfId="0" applyNumberFormat="1" applyBorder="1" applyAlignment="1"/>
    <xf numFmtId="165" fontId="5" fillId="0" borderId="0" xfId="16" applyNumberFormat="1" applyFont="1" applyFill="1" applyBorder="1"/>
    <xf numFmtId="165" fontId="5" fillId="0" borderId="0" xfId="16" applyNumberFormat="1" applyFont="1"/>
    <xf numFmtId="165" fontId="5" fillId="0" borderId="2" xfId="16" applyNumberFormat="1" applyFont="1" applyBorder="1"/>
    <xf numFmtId="165" fontId="5" fillId="0" borderId="0" xfId="16" applyNumberFormat="1" applyFont="1" applyBorder="1"/>
    <xf numFmtId="0" fontId="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7" fillId="0" borderId="0" xfId="0" applyFont="1"/>
    <xf numFmtId="0" fontId="17" fillId="0" borderId="3" xfId="0" applyFont="1" applyBorder="1" applyAlignment="1">
      <alignment horizontal="center" vertical="top" wrapText="1"/>
    </xf>
    <xf numFmtId="0" fontId="17" fillId="0" borderId="3" xfId="0" applyNumberFormat="1" applyFont="1" applyFill="1" applyBorder="1" applyAlignment="1" applyProtection="1">
      <alignment horizontal="center" vertical="top" wrapText="1"/>
    </xf>
    <xf numFmtId="0" fontId="17" fillId="0" borderId="3" xfId="0" applyFont="1" applyFill="1" applyBorder="1" applyAlignment="1" applyProtection="1">
      <alignment vertical="top" wrapText="1"/>
    </xf>
    <xf numFmtId="0" fontId="13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right" vertical="top"/>
    </xf>
    <xf numFmtId="0" fontId="17" fillId="0" borderId="3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13" fillId="0" borderId="3" xfId="0" applyFont="1" applyFill="1" applyBorder="1" applyAlignment="1" applyProtection="1">
      <alignment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3" xfId="0" applyNumberFormat="1" applyFont="1" applyBorder="1" applyAlignment="1">
      <alignment horizontal="center" vertical="justify"/>
    </xf>
    <xf numFmtId="0" fontId="20" fillId="0" borderId="3" xfId="0" applyNumberFormat="1" applyFont="1" applyBorder="1" applyAlignment="1">
      <alignment horizontal="center" vertical="justify"/>
    </xf>
    <xf numFmtId="0" fontId="9" fillId="0" borderId="0" xfId="0" applyFont="1" applyAlignment="1">
      <alignment horizontal="center"/>
    </xf>
    <xf numFmtId="0" fontId="9" fillId="0" borderId="3" xfId="0" applyNumberFormat="1" applyFont="1" applyBorder="1" applyAlignment="1">
      <alignment vertical="justify"/>
    </xf>
    <xf numFmtId="0" fontId="19" fillId="0" borderId="3" xfId="0" applyFont="1" applyFill="1" applyBorder="1" applyAlignment="1" applyProtection="1">
      <alignment vertical="justify"/>
    </xf>
    <xf numFmtId="0" fontId="13" fillId="0" borderId="3" xfId="0" applyNumberFormat="1" applyFont="1" applyFill="1" applyBorder="1" applyAlignment="1" applyProtection="1">
      <alignment vertical="justify"/>
      <protection locked="0"/>
    </xf>
    <xf numFmtId="0" fontId="13" fillId="0" borderId="3" xfId="0" applyNumberFormat="1" applyFont="1" applyFill="1" applyBorder="1" applyAlignment="1">
      <alignment vertical="justify"/>
    </xf>
    <xf numFmtId="0" fontId="9" fillId="0" borderId="3" xfId="0" applyFont="1" applyFill="1" applyBorder="1" applyAlignment="1" applyProtection="1">
      <alignment vertical="justify"/>
    </xf>
    <xf numFmtId="0" fontId="13" fillId="0" borderId="3" xfId="0" applyFont="1" applyBorder="1" applyAlignment="1">
      <alignment vertical="justify"/>
    </xf>
    <xf numFmtId="0" fontId="9" fillId="0" borderId="3" xfId="0" applyFont="1" applyBorder="1" applyAlignment="1">
      <alignment vertical="justify"/>
    </xf>
    <xf numFmtId="0" fontId="22" fillId="0" borderId="3" xfId="0" applyFont="1" applyFill="1" applyBorder="1" applyAlignment="1" applyProtection="1">
      <alignment vertical="justify"/>
    </xf>
    <xf numFmtId="0" fontId="19" fillId="0" borderId="3" xfId="0" applyFont="1" applyBorder="1" applyAlignment="1">
      <alignment vertical="justify"/>
    </xf>
    <xf numFmtId="0" fontId="19" fillId="0" borderId="3" xfId="0" applyNumberFormat="1" applyFont="1" applyFill="1" applyBorder="1" applyAlignment="1" applyProtection="1">
      <alignment vertical="justify" wrapText="1"/>
    </xf>
    <xf numFmtId="0" fontId="9" fillId="0" borderId="3" xfId="0" applyNumberFormat="1" applyFont="1" applyFill="1" applyBorder="1" applyAlignment="1" applyProtection="1">
      <alignment vertical="justify" wrapText="1"/>
    </xf>
    <xf numFmtId="0" fontId="19" fillId="0" borderId="3" xfId="0" applyNumberFormat="1" applyFont="1" applyFill="1" applyBorder="1" applyAlignment="1" applyProtection="1">
      <alignment vertical="justify"/>
    </xf>
    <xf numFmtId="1" fontId="13" fillId="0" borderId="3" xfId="0" applyNumberFormat="1" applyFont="1" applyFill="1" applyBorder="1" applyAlignment="1" applyProtection="1">
      <alignment vertical="justify"/>
    </xf>
    <xf numFmtId="0" fontId="9" fillId="0" borderId="3" xfId="0" applyNumberFormat="1" applyFont="1" applyFill="1" applyBorder="1" applyAlignment="1" applyProtection="1">
      <alignment vertical="justify"/>
    </xf>
    <xf numFmtId="0" fontId="9" fillId="0" borderId="0" xfId="0" applyFont="1" applyAlignment="1">
      <alignment vertical="justify"/>
    </xf>
    <xf numFmtId="0" fontId="9" fillId="0" borderId="0" xfId="0" applyFont="1" applyProtection="1">
      <protection locked="0"/>
    </xf>
    <xf numFmtId="0" fontId="9" fillId="0" borderId="0" xfId="0" applyNumberFormat="1" applyFont="1" applyFill="1" applyBorder="1" applyAlignment="1" applyProtection="1">
      <alignment vertical="justify"/>
      <protection locked="0"/>
    </xf>
    <xf numFmtId="0" fontId="9" fillId="0" borderId="0" xfId="0" applyFont="1" applyAlignment="1" applyProtection="1">
      <alignment vertical="justify"/>
      <protection locked="0"/>
    </xf>
    <xf numFmtId="0" fontId="23" fillId="0" borderId="0" xfId="0" applyFont="1" applyAlignment="1">
      <alignment horizontal="right"/>
    </xf>
    <xf numFmtId="0" fontId="18" fillId="0" borderId="3" xfId="0" applyFont="1" applyBorder="1" applyAlignment="1">
      <alignment horizontal="left" vertical="top" wrapText="1"/>
    </xf>
    <xf numFmtId="0" fontId="21" fillId="0" borderId="3" xfId="0" applyNumberFormat="1" applyFont="1" applyFill="1" applyBorder="1" applyAlignment="1" applyProtection="1">
      <alignment vertical="top" wrapText="1"/>
    </xf>
    <xf numFmtId="0" fontId="21" fillId="0" borderId="3" xfId="0" applyFont="1" applyFill="1" applyBorder="1" applyAlignment="1" applyProtection="1">
      <alignment vertical="top" wrapText="1"/>
    </xf>
    <xf numFmtId="0" fontId="21" fillId="0" borderId="3" xfId="0" applyFont="1" applyBorder="1" applyAlignment="1">
      <alignment vertical="top" wrapText="1"/>
    </xf>
    <xf numFmtId="165" fontId="26" fillId="0" borderId="6" xfId="0" applyNumberFormat="1" applyFont="1" applyBorder="1" applyAlignment="1" applyProtection="1">
      <alignment horizontal="center" vertical="center"/>
      <protection locked="0"/>
    </xf>
    <xf numFmtId="165" fontId="27" fillId="0" borderId="7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4" xfId="0" applyNumberFormat="1" applyFont="1" applyBorder="1" applyAlignment="1" applyProtection="1">
      <alignment horizontal="center" vertical="center"/>
      <protection locked="0"/>
    </xf>
    <xf numFmtId="165" fontId="5" fillId="0" borderId="0" xfId="0" applyNumberFormat="1" applyFont="1"/>
    <xf numFmtId="165" fontId="29" fillId="6" borderId="8" xfId="0" applyNumberFormat="1" applyFont="1" applyFill="1" applyBorder="1" applyAlignment="1">
      <alignment vertical="center" wrapText="1"/>
    </xf>
    <xf numFmtId="165" fontId="30" fillId="6" borderId="0" xfId="0" applyNumberFormat="1" applyFont="1" applyFill="1" applyBorder="1"/>
    <xf numFmtId="165" fontId="31" fillId="0" borderId="8" xfId="0" applyNumberFormat="1" applyFont="1" applyFill="1" applyBorder="1" applyAlignment="1">
      <alignment vertical="center"/>
    </xf>
    <xf numFmtId="166" fontId="29" fillId="0" borderId="0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 applyProtection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17" fillId="0" borderId="3" xfId="0" applyFont="1" applyFill="1" applyBorder="1" applyAlignment="1" applyProtection="1">
      <alignment vertical="justify"/>
    </xf>
    <xf numFmtId="0" fontId="13" fillId="7" borderId="3" xfId="0" applyFont="1" applyFill="1" applyBorder="1" applyAlignment="1">
      <alignment horizontal="left" vertical="top" wrapText="1"/>
    </xf>
    <xf numFmtId="0" fontId="35" fillId="7" borderId="3" xfId="0" applyFont="1" applyFill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horizontal="left" vertical="top" wrapText="1"/>
    </xf>
    <xf numFmtId="1" fontId="17" fillId="0" borderId="3" xfId="0" applyNumberFormat="1" applyFont="1" applyFill="1" applyBorder="1" applyAlignment="1" applyProtection="1">
      <alignment horizontal="center" vertical="top" wrapText="1"/>
    </xf>
    <xf numFmtId="0" fontId="13" fillId="0" borderId="3" xfId="0" applyNumberFormat="1" applyFont="1" applyFill="1" applyBorder="1" applyAlignment="1" applyProtection="1">
      <alignment horizontal="center" vertical="top" wrapText="1"/>
    </xf>
    <xf numFmtId="0" fontId="13" fillId="7" borderId="3" xfId="0" applyNumberFormat="1" applyFont="1" applyFill="1" applyBorder="1" applyAlignment="1" applyProtection="1">
      <alignment horizontal="center" vertical="top" wrapText="1"/>
    </xf>
    <xf numFmtId="1" fontId="13" fillId="0" borderId="3" xfId="0" applyNumberFormat="1" applyFont="1" applyFill="1" applyBorder="1" applyAlignment="1" applyProtection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0" xfId="0" applyNumberFormat="1" applyFont="1" applyFill="1" applyBorder="1" applyAlignment="1" applyProtection="1">
      <alignment horizontal="center" vertical="top" wrapText="1"/>
    </xf>
    <xf numFmtId="1" fontId="17" fillId="0" borderId="3" xfId="0" applyNumberFormat="1" applyFont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1" fontId="13" fillId="0" borderId="3" xfId="0" applyNumberFormat="1" applyFont="1" applyBorder="1" applyAlignment="1">
      <alignment horizontal="center" vertical="top" wrapText="1"/>
    </xf>
    <xf numFmtId="1" fontId="13" fillId="0" borderId="3" xfId="0" applyNumberFormat="1" applyFont="1" applyFill="1" applyBorder="1" applyAlignment="1">
      <alignment horizontal="center" vertical="top" wrapText="1"/>
    </xf>
    <xf numFmtId="0" fontId="37" fillId="0" borderId="3" xfId="0" applyFont="1" applyBorder="1" applyAlignment="1">
      <alignment horizontal="left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3" xfId="0" applyNumberFormat="1" applyFont="1" applyFill="1" applyBorder="1" applyAlignment="1" applyProtection="1">
      <alignment horizontal="center" vertical="justify"/>
      <protection locked="0"/>
    </xf>
    <xf numFmtId="0" fontId="13" fillId="0" borderId="3" xfId="0" applyFont="1" applyBorder="1" applyAlignment="1">
      <alignment horizontal="right" vertical="top" wrapText="1"/>
    </xf>
    <xf numFmtId="0" fontId="13" fillId="0" borderId="3" xfId="0" applyFont="1" applyFill="1" applyBorder="1" applyAlignment="1">
      <alignment horizontal="right" vertical="top" wrapText="1"/>
    </xf>
    <xf numFmtId="0" fontId="37" fillId="0" borderId="0" xfId="0" applyFont="1" applyAlignment="1">
      <alignment horizontal="left" vertical="top" wrapText="1"/>
    </xf>
    <xf numFmtId="0" fontId="13" fillId="8" borderId="3" xfId="0" applyFont="1" applyFill="1" applyBorder="1" applyAlignment="1">
      <alignment horizontal="center" vertical="top" wrapText="1"/>
    </xf>
    <xf numFmtId="0" fontId="17" fillId="8" borderId="3" xfId="0" applyFont="1" applyFill="1" applyBorder="1" applyAlignment="1" applyProtection="1">
      <alignment vertical="top" wrapText="1"/>
    </xf>
    <xf numFmtId="1" fontId="17" fillId="8" borderId="3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wrapText="1"/>
    </xf>
    <xf numFmtId="0" fontId="18" fillId="0" borderId="3" xfId="0" applyFont="1" applyFill="1" applyBorder="1" applyAlignment="1">
      <alignment horizontal="right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3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vertical="justify"/>
      <protection locked="0"/>
    </xf>
    <xf numFmtId="0" fontId="13" fillId="0" borderId="3" xfId="0" applyNumberFormat="1" applyFont="1" applyFill="1" applyBorder="1" applyAlignment="1" applyProtection="1">
      <alignment horizontal="right" vertical="justify"/>
      <protection locked="0"/>
    </xf>
    <xf numFmtId="0" fontId="13" fillId="0" borderId="10" xfId="0" applyFont="1" applyFill="1" applyBorder="1" applyAlignment="1">
      <alignment horizontal="left" vertical="top" wrapText="1"/>
    </xf>
    <xf numFmtId="0" fontId="18" fillId="0" borderId="3" xfId="0" applyFont="1" applyBorder="1"/>
    <xf numFmtId="165" fontId="28" fillId="0" borderId="5" xfId="0" applyNumberFormat="1" applyFont="1" applyFill="1" applyBorder="1" applyAlignment="1" applyProtection="1">
      <alignment vertical="center" wrapText="1"/>
      <protection locked="0"/>
    </xf>
    <xf numFmtId="165" fontId="28" fillId="0" borderId="2" xfId="0" applyNumberFormat="1" applyFont="1" applyFill="1" applyBorder="1" applyAlignment="1" applyProtection="1">
      <alignment vertical="center" wrapText="1"/>
      <protection locked="0"/>
    </xf>
    <xf numFmtId="165" fontId="27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11" xfId="0" applyNumberFormat="1" applyFont="1" applyFill="1" applyBorder="1" applyAlignment="1">
      <alignment vertical="center"/>
    </xf>
    <xf numFmtId="165" fontId="26" fillId="0" borderId="11" xfId="0" applyNumberFormat="1" applyFont="1" applyFill="1" applyBorder="1" applyAlignment="1" applyProtection="1">
      <alignment horizontal="center" vertical="center"/>
      <protection locked="0"/>
    </xf>
    <xf numFmtId="165" fontId="34" fillId="0" borderId="11" xfId="0" applyNumberFormat="1" applyFont="1" applyFill="1" applyBorder="1" applyAlignment="1" applyProtection="1">
      <alignment horizontal="center" vertical="center"/>
      <protection locked="0"/>
    </xf>
    <xf numFmtId="165" fontId="4" fillId="0" borderId="0" xfId="16" applyNumberFormat="1" applyFont="1" applyFill="1" applyBorder="1"/>
    <xf numFmtId="165" fontId="5" fillId="0" borderId="11" xfId="16" applyNumberFormat="1" applyFont="1" applyFill="1" applyBorder="1"/>
    <xf numFmtId="165" fontId="29" fillId="0" borderId="11" xfId="0" applyNumberFormat="1" applyFont="1" applyFill="1" applyBorder="1" applyAlignment="1">
      <alignment vertical="center" wrapText="1"/>
    </xf>
    <xf numFmtId="165" fontId="30" fillId="0" borderId="0" xfId="0" applyNumberFormat="1" applyFont="1" applyFill="1" applyBorder="1"/>
    <xf numFmtId="166" fontId="16" fillId="0" borderId="0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 applyProtection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1" fontId="13" fillId="0" borderId="3" xfId="0" applyNumberFormat="1" applyFont="1" applyFill="1" applyBorder="1" applyAlignment="1" applyProtection="1">
      <alignment vertical="justify"/>
      <protection locked="0"/>
    </xf>
    <xf numFmtId="1" fontId="13" fillId="0" borderId="3" xfId="0" applyNumberFormat="1" applyFont="1" applyFill="1" applyBorder="1" applyAlignment="1">
      <alignment vertical="justify"/>
    </xf>
    <xf numFmtId="1" fontId="13" fillId="0" borderId="3" xfId="0" applyNumberFormat="1" applyFont="1" applyBorder="1" applyAlignment="1">
      <alignment vertical="justify"/>
    </xf>
    <xf numFmtId="0" fontId="17" fillId="0" borderId="3" xfId="0" applyFont="1" applyBorder="1" applyAlignment="1">
      <alignment horizontal="center" vertical="top" wrapText="1"/>
    </xf>
    <xf numFmtId="0" fontId="17" fillId="0" borderId="3" xfId="0" applyNumberFormat="1" applyFont="1" applyFill="1" applyBorder="1" applyAlignment="1" applyProtection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20" fillId="0" borderId="3" xfId="0" applyNumberFormat="1" applyFont="1" applyBorder="1" applyAlignment="1">
      <alignment horizontal="center" vertical="justify"/>
    </xf>
    <xf numFmtId="0" fontId="17" fillId="0" borderId="3" xfId="0" applyNumberFormat="1" applyFont="1" applyFill="1" applyBorder="1" applyAlignment="1" applyProtection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3" xfId="0" applyNumberFormat="1" applyFont="1" applyFill="1" applyBorder="1" applyAlignment="1" applyProtection="1">
      <alignment horizontal="center" vertical="top" wrapText="1"/>
    </xf>
    <xf numFmtId="0" fontId="9" fillId="0" borderId="3" xfId="0" applyFont="1" applyBorder="1"/>
    <xf numFmtId="0" fontId="13" fillId="0" borderId="3" xfId="0" applyNumberFormat="1" applyFont="1" applyFill="1" applyBorder="1" applyAlignment="1" applyProtection="1">
      <alignment horizontal="center" vertical="justify"/>
      <protection locked="0"/>
    </xf>
    <xf numFmtId="0" fontId="17" fillId="0" borderId="3" xfId="0" applyNumberFormat="1" applyFont="1" applyFill="1" applyBorder="1" applyAlignment="1" applyProtection="1">
      <alignment horizontal="center" vertical="top" wrapText="1"/>
    </xf>
    <xf numFmtId="0" fontId="13" fillId="0" borderId="6" xfId="0" applyFont="1" applyFill="1" applyBorder="1" applyAlignment="1">
      <alignment horizontal="left" vertical="top" wrapText="1"/>
    </xf>
    <xf numFmtId="1" fontId="9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>
      <alignment horizontal="right"/>
    </xf>
    <xf numFmtId="0" fontId="9" fillId="0" borderId="0" xfId="0" applyNumberFormat="1" applyFont="1" applyFill="1" applyBorder="1" applyAlignment="1" applyProtection="1">
      <alignment vertical="justify"/>
      <protection locked="0"/>
    </xf>
    <xf numFmtId="0" fontId="0" fillId="0" borderId="0" xfId="0" applyAlignment="1">
      <alignment vertical="justify"/>
    </xf>
    <xf numFmtId="0" fontId="13" fillId="0" borderId="0" xfId="0" applyNumberFormat="1" applyFont="1" applyFill="1" applyBorder="1" applyAlignment="1" applyProtection="1">
      <alignment vertical="justify"/>
      <protection locked="0"/>
    </xf>
    <xf numFmtId="0" fontId="20" fillId="0" borderId="3" xfId="0" applyNumberFormat="1" applyFont="1" applyBorder="1" applyAlignment="1">
      <alignment horizontal="center" vertical="justify"/>
    </xf>
    <xf numFmtId="0" fontId="13" fillId="0" borderId="0" xfId="0" applyNumberFormat="1" applyFont="1" applyFill="1" applyBorder="1" applyAlignment="1" applyProtection="1">
      <alignment horizontal="left" vertical="justify"/>
    </xf>
    <xf numFmtId="0" fontId="20" fillId="0" borderId="6" xfId="0" applyNumberFormat="1" applyFont="1" applyBorder="1" applyAlignment="1">
      <alignment vertical="justify" wrapText="1"/>
    </xf>
    <xf numFmtId="0" fontId="20" fillId="0" borderId="4" xfId="0" applyNumberFormat="1" applyFont="1" applyBorder="1" applyAlignment="1">
      <alignment vertical="justify" wrapText="1"/>
    </xf>
    <xf numFmtId="0" fontId="9" fillId="0" borderId="3" xfId="0" applyNumberFormat="1" applyFont="1" applyBorder="1" applyAlignment="1">
      <alignment horizontal="center" vertical="justify"/>
    </xf>
    <xf numFmtId="0" fontId="9" fillId="0" borderId="9" xfId="0" applyFont="1" applyBorder="1" applyAlignment="1">
      <alignment horizontal="right" vertical="justify"/>
    </xf>
    <xf numFmtId="0" fontId="14" fillId="0" borderId="0" xfId="0" applyFont="1" applyAlignment="1">
      <alignment horizontal="right" wrapText="1"/>
    </xf>
    <xf numFmtId="0" fontId="15" fillId="0" borderId="0" xfId="0" applyFont="1" applyAlignment="1">
      <alignment horizontal="center" wrapText="1"/>
    </xf>
    <xf numFmtId="0" fontId="19" fillId="0" borderId="9" xfId="0" applyFont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7" fillId="0" borderId="3" xfId="0" applyFont="1" applyBorder="1" applyAlignment="1">
      <alignment horizontal="center" vertical="top" wrapText="1"/>
    </xf>
    <xf numFmtId="0" fontId="17" fillId="0" borderId="3" xfId="0" applyNumberFormat="1" applyFont="1" applyFill="1" applyBorder="1" applyAlignment="1" applyProtection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7" fillId="0" borderId="6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7" fillId="0" borderId="8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165" fontId="24" fillId="0" borderId="11" xfId="0" applyNumberFormat="1" applyFont="1" applyFill="1" applyBorder="1" applyAlignment="1">
      <alignment horizontal="center" vertical="center" wrapText="1"/>
    </xf>
    <xf numFmtId="165" fontId="24" fillId="0" borderId="0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11" xfId="16" applyNumberFormat="1" applyFont="1" applyFill="1" applyBorder="1" applyAlignment="1">
      <alignment horizontal="center"/>
    </xf>
    <xf numFmtId="165" fontId="32" fillId="0" borderId="0" xfId="16" applyNumberFormat="1" applyFont="1" applyFill="1" applyBorder="1" applyAlignment="1">
      <alignment horizontal="center"/>
    </xf>
    <xf numFmtId="165" fontId="24" fillId="0" borderId="9" xfId="0" applyNumberFormat="1" applyFont="1" applyFill="1" applyBorder="1" applyAlignment="1">
      <alignment horizontal="center" vertical="center" wrapText="1"/>
    </xf>
    <xf numFmtId="165" fontId="28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2" xfId="0" applyNumberFormat="1" applyFont="1" applyFill="1" applyBorder="1" applyAlignment="1" applyProtection="1">
      <alignment horizontal="center" vertical="center" wrapText="1"/>
      <protection locked="0"/>
    </xf>
  </cellXfs>
  <cellStyles count="22">
    <cellStyle name="_CPI foodimp" xfId="1"/>
    <cellStyle name="_macro 2012 var 1" xfId="2"/>
    <cellStyle name="_v-2013-2030- 2b17.01.11Нах-cpiнов. курс inn 1-2-Е1xls" xfId="3"/>
    <cellStyle name="_Модель - 2(23)" xfId="4"/>
    <cellStyle name="_Сб-macro 2020" xfId="5"/>
    <cellStyle name="Euro" xfId="6"/>
    <cellStyle name="styleColumnTitles" xfId="7"/>
    <cellStyle name="styleDateRange" xfId="8"/>
    <cellStyle name="styleHidden" xfId="9"/>
    <cellStyle name="styleNormal" xfId="10"/>
    <cellStyle name="styleSeriesAttributes" xfId="11"/>
    <cellStyle name="styleSeriesData" xfId="12"/>
    <cellStyle name="styleSeriesDataForecast" xfId="13"/>
    <cellStyle name="styleSeriesDataForecastNA" xfId="14"/>
    <cellStyle name="styleSeriesDataNA" xfId="15"/>
    <cellStyle name="Обычный" xfId="0" builtinId="0"/>
    <cellStyle name="Обычный 2" xfId="16"/>
    <cellStyle name="Обычный 25 2" xfId="17"/>
    <cellStyle name="Обычный 27" xfId="18"/>
    <cellStyle name="Обычный 3" xfId="19"/>
    <cellStyle name="Обычный 3 2" xfId="20"/>
    <cellStyle name="Стиль 1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SC_W/&#1055;&#1088;&#1086;&#1075;&#1085;&#1086;&#1079;/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1;&#1072;&#1085;&#1086;&#1074;&#1072;/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07-&#1076;&#1077;&#1092;&#1083;/&#1072;&#1087;&#1088;&#1077;&#1083;&#1100;/v%202007-2010%2060207gr2&#1091;&#1090;&#1086;&#1095;&#1085;27.04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V&#1045;&#1052;_2001.5.0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SC_W/&#1055;&#1088;&#1086;&#1075;&#1085;&#1086;&#1079;/&#1055;&#1088;&#1086;&#1075;05_00(27.06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09-&#1076;&#1077;&#1092;/&#1072;&#1074;&#1075;&#1091;&#1089;&#1090;/V2008-2011013.04.09%20&#1086;&#1090;&#1095;&#1077;&#1090;-&#1075;&#1072;&#1079;%2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zhukova/Desktop/&#1052;&#1086;&#1080;%20&#1076;&#1086;&#1082;&#1091;&#1084;&#1077;&#1085;&#1090;&#1099;/&#1051;&#1072;&#1088;&#1080;&#1089;&#1072;/&#1055;&#1056;&#1054;&#1043;&#1053;&#1054;&#1047;/&#1055;&#1088;&#1086;&#1075;&#1085;&#1086;&#1079;%20&#1080;&#1079;%20&#1052;&#1086;&#1089;&#1082;&#1074;&#1099;/&#1087;&#1088;&#1086;&#1075;&#1085;&#1086;&#1079;%20&#1085;&#1072;%202013-2015%20&#1075;&#1086;&#1076;&#1099;/&#1076;&#1086;%2029%20&#1080;&#1102;&#1085;&#1103;%202012/v-2012-2015-2030-%202&#1074;-f-29%2003%2012%20(version%20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zhukova/Desktop/&#1052;&#1086;&#1080;%20&#1076;&#1086;&#1082;&#1091;&#1084;&#1077;&#1085;&#1090;&#1099;/&#1051;&#1072;&#1088;&#1080;&#1089;&#1072;/&#1055;&#1056;&#1054;&#1043;&#1053;&#1054;&#1047;/&#1055;&#1088;&#1086;&#1075;&#1085;&#1086;&#1079;%20&#1080;&#1079;%20&#1052;&#1086;&#1089;&#1082;&#1074;&#1099;/&#1087;&#1088;&#1086;&#1075;&#1085;&#1086;&#1079;%20&#1085;&#1072;%202013-2015%20&#1075;&#1086;&#1076;&#1099;/&#1076;&#1086;%2029%20&#1080;&#1102;&#1085;&#1103;%202012/v-2012-2015-2030-%202&#1074;-f-30%2003%2012%20(version%202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SC_W/&#1055;&#1088;&#1086;&#1075;&#1085;&#1086;&#1079;/&#1055;&#1088;&#1086;&#1075;05_00(27.06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&#1061;&#1072;&#1085;&#1086;&#1074;&#1072;/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&#1061;&#1072;&#1085;&#1086;&#1074;&#1072;/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54;&#1041;/06-03-06/Var2.7%20(version%20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def2004-2007ОКВЭД"/>
      <sheetName val="def2008-2010"/>
      <sheetName val="Тарэлектроэн."/>
      <sheetName val="Мир _цены"/>
      <sheetName val="Прог ИПЦцепн."/>
      <sheetName val="1999"/>
      <sheetName val="Темпы"/>
      <sheetName val="РасчМЭРТИЦП"/>
      <sheetName val="ИПЦ2002-2004"/>
      <sheetName val="Тарифы газ-энергия 2020"/>
      <sheetName val="Г"/>
      <sheetName val="I"/>
      <sheetName val="def204-2007ОКВЭД"/>
      <sheetName val="def04-2007ОКВЭД"/>
      <sheetName val="def04-007ОКВЭД"/>
      <sheetName val="def04-07ОКВЭ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9-veca"/>
      <sheetName val="CPIfood 41"/>
      <sheetName val="df04-07"/>
      <sheetName val="df08-25"/>
      <sheetName val="Мир _цены"/>
      <sheetName val="ИПЦ-2011-41DM"/>
      <sheetName val="41ДМпеч"/>
      <sheetName val="уголь-мазут"/>
      <sheetName val="электро-11"/>
      <sheetName val="пч-25"/>
      <sheetName val="2025-ИПЦ-ЖКХ-жд"/>
      <sheetName val="ИЦПМЭ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I food"/>
      <sheetName val="ИПЦ2015"/>
      <sheetName val="df08-12"/>
      <sheetName val="vec"/>
      <sheetName val="печ2 средн"/>
      <sheetName val="df13-15"/>
      <sheetName val="Мир _цены"/>
      <sheetName val="df04-07"/>
      <sheetName val="электро-15"/>
      <sheetName val="уголь-мазут"/>
      <sheetName val="ИЦПМЭР"/>
      <sheetName val="2030-ИПЦ-новая (2)"/>
      <sheetName val="2030-ИПЦ-исх"/>
      <sheetName val="df13-30 "/>
      <sheetName val="пч-30-СPI-6"/>
      <sheetName val="электро-14Д"/>
      <sheetName val="ИПЦ2014фин"/>
      <sheetName val="ИПЦ2014новкурс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PI food"/>
      <sheetName val="ИПЦ2015"/>
      <sheetName val="df08-12"/>
      <sheetName val="vec"/>
      <sheetName val="печ2 средн"/>
      <sheetName val="df13-15"/>
      <sheetName val="Мир _цены"/>
      <sheetName val="df04-07"/>
      <sheetName val="электро-15"/>
      <sheetName val="уголь-мазут"/>
      <sheetName val="ИЦПМЭР"/>
      <sheetName val="2030-ИПЦ-новая (2)"/>
      <sheetName val="2030-ИПЦ-исх"/>
      <sheetName val="df13-30 "/>
      <sheetName val="пч-30-СPI-6"/>
      <sheetName val="электро-14Д"/>
      <sheetName val="ИПЦ2014фин"/>
      <sheetName val="ИПЦ2014новкур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zoomScaleNormal="100" workbookViewId="0">
      <selection activeCell="H15" sqref="H15"/>
    </sheetView>
  </sheetViews>
  <sheetFormatPr defaultRowHeight="12.75"/>
  <cols>
    <col min="1" max="1" width="10.28515625" style="1" customWidth="1"/>
    <col min="2" max="16384" width="9.140625" style="1"/>
  </cols>
  <sheetData>
    <row r="1" spans="1:10">
      <c r="A1" s="5"/>
      <c r="B1" s="5"/>
      <c r="C1" s="5"/>
      <c r="D1" s="5"/>
      <c r="E1" s="5"/>
      <c r="F1" s="5"/>
      <c r="G1" s="5"/>
      <c r="H1" s="2"/>
      <c r="I1" s="2"/>
      <c r="J1" s="2"/>
    </row>
    <row r="2" spans="1:10">
      <c r="A2" s="5"/>
      <c r="B2" s="5"/>
      <c r="C2" s="5"/>
      <c r="D2" s="5"/>
      <c r="E2" s="5"/>
      <c r="F2" s="2"/>
      <c r="G2" s="2"/>
      <c r="H2" s="5"/>
      <c r="I2" s="5"/>
      <c r="J2" s="5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>
      <c r="A9" s="145" t="s">
        <v>14</v>
      </c>
      <c r="B9" s="145"/>
      <c r="C9" s="145"/>
      <c r="D9" s="145"/>
      <c r="E9" s="145"/>
      <c r="F9" s="145"/>
      <c r="G9" s="145"/>
      <c r="H9" s="145"/>
      <c r="I9" s="4"/>
      <c r="J9" s="4"/>
    </row>
    <row r="10" spans="1:10" ht="27.75" customHeight="1">
      <c r="A10" s="143" t="s">
        <v>15</v>
      </c>
      <c r="B10" s="143"/>
      <c r="C10" s="143"/>
      <c r="D10" s="143"/>
      <c r="E10" s="143"/>
      <c r="F10" s="143"/>
      <c r="G10" s="143"/>
      <c r="H10" s="143"/>
      <c r="I10" s="6"/>
      <c r="J10" s="4"/>
    </row>
    <row r="11" spans="1:10" ht="25.5" customHeight="1">
      <c r="A11" s="144" t="s">
        <v>176</v>
      </c>
      <c r="B11" s="144"/>
      <c r="C11" s="144"/>
      <c r="D11" s="144"/>
      <c r="E11" s="144"/>
      <c r="F11" s="144"/>
      <c r="G11" s="144"/>
      <c r="H11" s="144"/>
      <c r="I11" s="4"/>
      <c r="J11" s="4"/>
    </row>
    <row r="12" spans="1:10" ht="24.75" customHeight="1">
      <c r="A12" s="143" t="s">
        <v>207</v>
      </c>
      <c r="B12" s="143"/>
      <c r="C12" s="143"/>
      <c r="D12" s="143"/>
      <c r="E12" s="143"/>
      <c r="F12" s="143"/>
      <c r="G12" s="143"/>
      <c r="H12" s="143"/>
      <c r="I12" s="4"/>
      <c r="J12" s="4"/>
    </row>
    <row r="13" spans="1:10" ht="31.5" customHeight="1">
      <c r="A13" s="4" t="s">
        <v>89</v>
      </c>
      <c r="B13" s="4"/>
      <c r="C13" s="4"/>
      <c r="D13" s="4"/>
      <c r="E13" s="4"/>
      <c r="F13" s="4"/>
      <c r="G13" s="4"/>
      <c r="H13" s="4"/>
      <c r="I13" s="4"/>
      <c r="J13" s="4"/>
    </row>
    <row r="14" spans="1:10">
      <c r="A14" s="4"/>
      <c r="B14" s="4"/>
      <c r="C14" s="4"/>
      <c r="D14" s="4"/>
      <c r="E14" s="4"/>
      <c r="F14" s="4"/>
      <c r="G14" s="4"/>
      <c r="H14" s="4"/>
      <c r="I14" s="4"/>
      <c r="J14" s="4"/>
    </row>
  </sheetData>
  <customSheetViews>
    <customSheetView guid="{2B9AA25B-CF10-4C98-96A9-8D11DA752B14}">
      <selection activeCell="A12" sqref="A12:H12"/>
      <pageMargins left="0.75" right="0.75" top="1" bottom="1" header="0.5" footer="0.5"/>
      <pageSetup paperSize="9" orientation="portrait" horizontalDpi="300" verticalDpi="300" r:id="rId1"/>
      <headerFooter alignWithMargins="0"/>
    </customSheetView>
  </customSheetViews>
  <mergeCells count="4">
    <mergeCell ref="A10:H10"/>
    <mergeCell ref="A11:H11"/>
    <mergeCell ref="A12:H12"/>
    <mergeCell ref="A9:H9"/>
  </mergeCells>
  <phoneticPr fontId="0" type="noConversion"/>
  <pageMargins left="0.75" right="0.75" top="1" bottom="1" header="0.5" footer="0.5"/>
  <pageSetup paperSize="9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3"/>
  <sheetViews>
    <sheetView view="pageBreakPreview" zoomScaleNormal="100" zoomScaleSheetLayoutView="100" workbookViewId="0">
      <pane xSplit="3" ySplit="4" topLeftCell="D50" activePane="bottomRight" state="frozen"/>
      <selection pane="topRight" activeCell="D1" sqref="D1"/>
      <selection pane="bottomLeft" activeCell="A4" sqref="A4"/>
      <selection pane="bottomRight" activeCell="J28" sqref="J28"/>
    </sheetView>
  </sheetViews>
  <sheetFormatPr defaultRowHeight="12.75"/>
  <cols>
    <col min="1" max="1" width="5" style="55" customWidth="1"/>
    <col min="2" max="2" width="28.28515625" style="55" customWidth="1"/>
    <col min="3" max="3" width="6.28515625" style="55" customWidth="1"/>
    <col min="4" max="4" width="11.5703125" style="55" bestFit="1" customWidth="1"/>
    <col min="5" max="5" width="11.85546875" style="55" customWidth="1"/>
    <col min="6" max="6" width="11.5703125" style="55" bestFit="1" customWidth="1"/>
    <col min="7" max="7" width="12.28515625" style="55" customWidth="1"/>
    <col min="8" max="8" width="11.42578125" style="55" customWidth="1"/>
    <col min="9" max="10" width="11.5703125" style="55" bestFit="1" customWidth="1"/>
    <col min="11" max="16384" width="9.140625" style="11"/>
  </cols>
  <sheetData>
    <row r="1" spans="1:10">
      <c r="I1" s="154" t="s">
        <v>14</v>
      </c>
      <c r="J1" s="154"/>
    </row>
    <row r="2" spans="1:10" ht="12.75" customHeight="1">
      <c r="A2" s="151" t="s">
        <v>50</v>
      </c>
      <c r="B2" s="153" t="s">
        <v>10</v>
      </c>
      <c r="C2" s="149" t="s">
        <v>11</v>
      </c>
      <c r="D2" s="149" t="s">
        <v>194</v>
      </c>
      <c r="E2" s="149" t="s">
        <v>208</v>
      </c>
      <c r="F2" s="149" t="s">
        <v>124</v>
      </c>
      <c r="G2" s="149"/>
      <c r="H2" s="134" t="s">
        <v>181</v>
      </c>
      <c r="I2" s="134" t="s">
        <v>195</v>
      </c>
      <c r="J2" s="134" t="s">
        <v>209</v>
      </c>
    </row>
    <row r="3" spans="1:10" ht="24" customHeight="1">
      <c r="A3" s="152"/>
      <c r="B3" s="153"/>
      <c r="C3" s="149"/>
      <c r="D3" s="149"/>
      <c r="E3" s="149"/>
      <c r="F3" s="39" t="s">
        <v>45</v>
      </c>
      <c r="G3" s="39" t="s">
        <v>12</v>
      </c>
      <c r="H3" s="149" t="s">
        <v>13</v>
      </c>
      <c r="I3" s="149"/>
      <c r="J3" s="149"/>
    </row>
    <row r="4" spans="1:10" s="40" customFormat="1" ht="12.75" customHeight="1">
      <c r="A4" s="38" t="s">
        <v>0</v>
      </c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38" t="s">
        <v>7</v>
      </c>
      <c r="I4" s="38" t="s">
        <v>8</v>
      </c>
      <c r="J4" s="38" t="s">
        <v>9</v>
      </c>
    </row>
    <row r="5" spans="1:10" ht="37.5" customHeight="1">
      <c r="A5" s="41">
        <v>1</v>
      </c>
      <c r="B5" s="42" t="s">
        <v>27</v>
      </c>
      <c r="C5" s="62" t="s">
        <v>16</v>
      </c>
      <c r="D5" s="43">
        <v>776983</v>
      </c>
      <c r="E5" s="127">
        <f>SUM('табл 2'!C9)</f>
        <v>1506983</v>
      </c>
      <c r="F5" s="43">
        <v>264650</v>
      </c>
      <c r="G5" s="127">
        <f>SUM('табл 2'!D9)</f>
        <v>1064159</v>
      </c>
      <c r="H5" s="127">
        <f>SUM('табл 2'!E9)</f>
        <v>1333910</v>
      </c>
      <c r="I5" s="127">
        <f>SUM('табл 2'!F9)</f>
        <v>1397469</v>
      </c>
      <c r="J5" s="127">
        <f>SUM('табл 2'!G9)</f>
        <v>1479743</v>
      </c>
    </row>
    <row r="6" spans="1:10" ht="77.25" customHeight="1">
      <c r="A6" s="41">
        <v>2</v>
      </c>
      <c r="B6" s="42" t="s">
        <v>116</v>
      </c>
      <c r="C6" s="62" t="s">
        <v>16</v>
      </c>
      <c r="D6" s="44">
        <f>D8+D9+D10+D11+D12+D13+D14+D15+D16+D17+D18+D19+D20+D21+D22+D23+D24+D25+D26</f>
        <v>628744</v>
      </c>
      <c r="E6" s="44">
        <f t="shared" ref="E6:J6" si="0">E8+E9+E10+E11+E12+E13+E14+E15+E16+E17+E18+E19+E20+E21+E22+E23+E24+E25+E26</f>
        <v>1330253</v>
      </c>
      <c r="F6" s="44">
        <f t="shared" si="0"/>
        <v>250124</v>
      </c>
      <c r="G6" s="128">
        <f t="shared" si="0"/>
        <v>911026</v>
      </c>
      <c r="H6" s="44">
        <f t="shared" si="0"/>
        <v>1119500</v>
      </c>
      <c r="I6" s="44">
        <f t="shared" si="0"/>
        <v>1204638</v>
      </c>
      <c r="J6" s="44">
        <f t="shared" si="0"/>
        <v>1272995</v>
      </c>
    </row>
    <row r="7" spans="1:10" ht="25.5">
      <c r="A7" s="41">
        <v>3</v>
      </c>
      <c r="B7" s="45" t="s">
        <v>28</v>
      </c>
      <c r="C7" s="62"/>
      <c r="D7" s="43"/>
      <c r="E7" s="43"/>
      <c r="F7" s="43"/>
      <c r="G7" s="43"/>
      <c r="H7" s="43"/>
      <c r="I7" s="43"/>
      <c r="J7" s="43"/>
    </row>
    <row r="8" spans="1:10" ht="36.75" customHeight="1">
      <c r="A8" s="41">
        <v>4</v>
      </c>
      <c r="B8" s="45" t="s">
        <v>97</v>
      </c>
      <c r="C8" s="62" t="s">
        <v>16</v>
      </c>
      <c r="D8" s="43">
        <v>528060</v>
      </c>
      <c r="E8" s="43">
        <v>1263935</v>
      </c>
      <c r="F8" s="43">
        <v>202584</v>
      </c>
      <c r="G8" s="127">
        <v>810000</v>
      </c>
      <c r="H8" s="127">
        <v>926000</v>
      </c>
      <c r="I8" s="127">
        <v>1013000</v>
      </c>
      <c r="J8" s="127">
        <v>1095000</v>
      </c>
    </row>
    <row r="9" spans="1:10" ht="24.75" customHeight="1">
      <c r="A9" s="41">
        <v>5</v>
      </c>
      <c r="B9" s="45" t="s">
        <v>114</v>
      </c>
      <c r="C9" s="62" t="s">
        <v>16</v>
      </c>
      <c r="D9" s="43"/>
      <c r="E9" s="43"/>
      <c r="F9" s="43"/>
      <c r="G9" s="43"/>
      <c r="H9" s="43"/>
      <c r="I9" s="43"/>
      <c r="J9" s="43"/>
    </row>
    <row r="10" spans="1:10" ht="25.5">
      <c r="A10" s="41">
        <v>6</v>
      </c>
      <c r="B10" s="45" t="s">
        <v>99</v>
      </c>
      <c r="C10" s="62" t="s">
        <v>16</v>
      </c>
      <c r="D10" s="44">
        <v>35</v>
      </c>
      <c r="E10" s="44">
        <v>59</v>
      </c>
      <c r="F10" s="44"/>
      <c r="G10" s="44"/>
      <c r="H10" s="44"/>
      <c r="I10" s="44"/>
      <c r="J10" s="44"/>
    </row>
    <row r="11" spans="1:10" ht="57" customHeight="1">
      <c r="A11" s="41">
        <v>7</v>
      </c>
      <c r="B11" s="45" t="s">
        <v>98</v>
      </c>
      <c r="C11" s="62" t="s">
        <v>16</v>
      </c>
      <c r="D11" s="46">
        <v>25317</v>
      </c>
      <c r="E11" s="46">
        <v>26347</v>
      </c>
      <c r="F11" s="46">
        <v>2602</v>
      </c>
      <c r="G11" s="46">
        <v>32053</v>
      </c>
      <c r="H11" s="46">
        <v>20500</v>
      </c>
      <c r="I11" s="46">
        <f>SUM('табл 2'!F68+'табл 2'!F89)</f>
        <v>11000</v>
      </c>
      <c r="J11" s="46">
        <v>30000</v>
      </c>
    </row>
    <row r="12" spans="1:10" ht="67.5" customHeight="1">
      <c r="A12" s="41">
        <v>8</v>
      </c>
      <c r="B12" s="45" t="s">
        <v>100</v>
      </c>
      <c r="C12" s="62" t="s">
        <v>16</v>
      </c>
      <c r="D12" s="43">
        <v>2409</v>
      </c>
      <c r="E12" s="43">
        <v>79</v>
      </c>
      <c r="F12" s="43">
        <v>0</v>
      </c>
      <c r="G12" s="43">
        <v>0</v>
      </c>
      <c r="H12" s="43">
        <v>41278</v>
      </c>
      <c r="I12" s="43">
        <v>58152</v>
      </c>
      <c r="J12" s="43">
        <v>58704</v>
      </c>
    </row>
    <row r="13" spans="1:10" ht="15.75">
      <c r="A13" s="41">
        <v>9</v>
      </c>
      <c r="B13" s="45" t="s">
        <v>115</v>
      </c>
      <c r="C13" s="62" t="s">
        <v>16</v>
      </c>
      <c r="D13" s="43"/>
      <c r="E13" s="43"/>
      <c r="F13" s="43"/>
      <c r="G13" s="43"/>
      <c r="H13" s="43"/>
      <c r="I13" s="43"/>
      <c r="J13" s="43"/>
    </row>
    <row r="14" spans="1:10" ht="51">
      <c r="A14" s="41">
        <v>10</v>
      </c>
      <c r="B14" s="45" t="s">
        <v>101</v>
      </c>
      <c r="C14" s="62" t="s">
        <v>16</v>
      </c>
      <c r="D14" s="43">
        <v>19307</v>
      </c>
      <c r="E14" s="43">
        <v>1370</v>
      </c>
      <c r="F14" s="43">
        <v>87</v>
      </c>
      <c r="G14" s="43">
        <v>126</v>
      </c>
      <c r="H14" s="43">
        <v>15</v>
      </c>
      <c r="I14" s="43">
        <v>20</v>
      </c>
      <c r="J14" s="43">
        <v>172</v>
      </c>
    </row>
    <row r="15" spans="1:10" ht="38.25">
      <c r="A15" s="41">
        <v>11</v>
      </c>
      <c r="B15" s="45" t="s">
        <v>102</v>
      </c>
      <c r="C15" s="62" t="s">
        <v>16</v>
      </c>
      <c r="D15" s="43"/>
      <c r="E15" s="43"/>
      <c r="F15" s="43"/>
      <c r="G15" s="43"/>
      <c r="H15" s="43"/>
      <c r="I15" s="43"/>
      <c r="J15" s="43"/>
    </row>
    <row r="16" spans="1:10" ht="31.5" customHeight="1">
      <c r="A16" s="41">
        <v>12</v>
      </c>
      <c r="B16" s="45" t="s">
        <v>103</v>
      </c>
      <c r="C16" s="62" t="s">
        <v>16</v>
      </c>
      <c r="D16" s="43"/>
      <c r="E16" s="43"/>
      <c r="F16" s="43"/>
      <c r="G16" s="43"/>
      <c r="H16" s="43"/>
      <c r="I16" s="43"/>
      <c r="J16" s="43"/>
    </row>
    <row r="17" spans="1:17" ht="25.5">
      <c r="A17" s="41">
        <v>13</v>
      </c>
      <c r="B17" s="45" t="s">
        <v>104</v>
      </c>
      <c r="C17" s="62" t="s">
        <v>16</v>
      </c>
      <c r="D17" s="43"/>
      <c r="E17" s="43"/>
      <c r="F17" s="43"/>
      <c r="G17" s="43"/>
      <c r="H17" s="43"/>
      <c r="I17" s="43"/>
      <c r="J17" s="43"/>
    </row>
    <row r="18" spans="1:17" ht="24.75" customHeight="1">
      <c r="A18" s="41">
        <v>14</v>
      </c>
      <c r="B18" s="45" t="s">
        <v>105</v>
      </c>
      <c r="C18" s="62" t="s">
        <v>16</v>
      </c>
      <c r="D18" s="43"/>
      <c r="E18" s="43"/>
      <c r="F18" s="43"/>
      <c r="G18" s="43">
        <v>100</v>
      </c>
      <c r="H18" s="43"/>
      <c r="I18" s="43"/>
      <c r="J18" s="43"/>
    </row>
    <row r="19" spans="1:17" ht="37.5" customHeight="1">
      <c r="A19" s="41">
        <v>15</v>
      </c>
      <c r="B19" s="45" t="s">
        <v>106</v>
      </c>
      <c r="C19" s="62" t="s">
        <v>16</v>
      </c>
      <c r="D19" s="43"/>
      <c r="E19" s="43"/>
      <c r="F19" s="43"/>
      <c r="G19" s="43">
        <f>SUM('табл 2'!D41+'табл 2'!D72)</f>
        <v>0</v>
      </c>
      <c r="H19" s="43">
        <f>SUM('табл 2'!E41+'табл 2'!E72)</f>
        <v>170</v>
      </c>
      <c r="I19" s="43">
        <f>SUM('табл 2'!F41+'табл 2'!F72)</f>
        <v>0</v>
      </c>
      <c r="J19" s="43">
        <f>SUM('табл 2'!G41+'табл 2'!G72)</f>
        <v>0</v>
      </c>
    </row>
    <row r="20" spans="1:17" ht="38.25">
      <c r="A20" s="41">
        <v>16</v>
      </c>
      <c r="B20" s="45" t="s">
        <v>107</v>
      </c>
      <c r="C20" s="62" t="s">
        <v>16</v>
      </c>
      <c r="D20" s="43"/>
      <c r="E20" s="43"/>
      <c r="F20" s="43"/>
      <c r="G20" s="43"/>
      <c r="H20" s="43"/>
      <c r="I20" s="43"/>
      <c r="J20" s="43"/>
    </row>
    <row r="21" spans="1:17" ht="51">
      <c r="A21" s="41">
        <v>17</v>
      </c>
      <c r="B21" s="45" t="s">
        <v>108</v>
      </c>
      <c r="C21" s="62" t="s">
        <v>16</v>
      </c>
      <c r="D21" s="43">
        <v>72</v>
      </c>
      <c r="E21" s="43">
        <v>164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</row>
    <row r="22" spans="1:17" ht="51">
      <c r="A22" s="41">
        <v>18</v>
      </c>
      <c r="B22" s="45" t="s">
        <v>109</v>
      </c>
      <c r="C22" s="62" t="s">
        <v>16</v>
      </c>
      <c r="D22" s="43">
        <v>25525</v>
      </c>
      <c r="E22" s="43">
        <v>1164</v>
      </c>
      <c r="F22" s="43">
        <v>51</v>
      </c>
      <c r="G22" s="43">
        <v>1210</v>
      </c>
      <c r="H22" s="43">
        <v>1320</v>
      </c>
      <c r="I22" s="43">
        <v>1400</v>
      </c>
      <c r="J22" s="43">
        <v>1450</v>
      </c>
    </row>
    <row r="23" spans="1:17" ht="15.75">
      <c r="A23" s="41">
        <v>19</v>
      </c>
      <c r="B23" s="45" t="s">
        <v>110</v>
      </c>
      <c r="C23" s="62" t="s">
        <v>16</v>
      </c>
      <c r="D23" s="43">
        <v>6914</v>
      </c>
      <c r="E23" s="43">
        <v>11557</v>
      </c>
      <c r="F23" s="43">
        <v>44800</v>
      </c>
      <c r="G23" s="127">
        <v>57750</v>
      </c>
      <c r="H23" s="127">
        <v>91409</v>
      </c>
      <c r="I23" s="127">
        <v>96409</v>
      </c>
      <c r="J23" s="127">
        <v>72369</v>
      </c>
    </row>
    <row r="24" spans="1:17" ht="38.25">
      <c r="A24" s="41">
        <v>20</v>
      </c>
      <c r="B24" s="45" t="s">
        <v>111</v>
      </c>
      <c r="C24" s="62" t="s">
        <v>16</v>
      </c>
      <c r="D24" s="43">
        <v>16088</v>
      </c>
      <c r="E24" s="43">
        <v>25209</v>
      </c>
      <c r="F24" s="43">
        <v>0</v>
      </c>
      <c r="G24" s="43">
        <v>6650</v>
      </c>
      <c r="H24" s="43">
        <v>10380</v>
      </c>
      <c r="I24" s="43">
        <v>12000</v>
      </c>
      <c r="J24" s="43">
        <v>15300</v>
      </c>
    </row>
    <row r="25" spans="1:17" ht="38.25">
      <c r="A25" s="41">
        <v>21</v>
      </c>
      <c r="B25" s="45" t="s">
        <v>112</v>
      </c>
      <c r="C25" s="62" t="s">
        <v>16</v>
      </c>
      <c r="D25" s="43">
        <v>5017</v>
      </c>
      <c r="E25" s="43">
        <v>369</v>
      </c>
      <c r="F25" s="43">
        <v>0</v>
      </c>
      <c r="G25" s="43">
        <v>3137</v>
      </c>
      <c r="H25" s="43">
        <v>28428</v>
      </c>
      <c r="I25" s="43">
        <v>12657</v>
      </c>
      <c r="J25" s="43">
        <v>0</v>
      </c>
    </row>
    <row r="26" spans="1:17" ht="25.5">
      <c r="A26" s="41">
        <v>22</v>
      </c>
      <c r="B26" s="45" t="s">
        <v>113</v>
      </c>
      <c r="C26" s="62" t="s">
        <v>16</v>
      </c>
      <c r="D26" s="43"/>
      <c r="E26" s="43"/>
      <c r="F26" s="43"/>
      <c r="G26" s="43"/>
      <c r="H26" s="43"/>
      <c r="I26" s="43"/>
      <c r="J26" s="43"/>
    </row>
    <row r="27" spans="1:17" ht="51">
      <c r="A27" s="41">
        <v>23</v>
      </c>
      <c r="B27" s="42" t="s">
        <v>117</v>
      </c>
      <c r="C27" s="74" t="s">
        <v>118</v>
      </c>
      <c r="D27" s="43">
        <v>107.1</v>
      </c>
      <c r="E27" s="43">
        <v>107.1</v>
      </c>
      <c r="F27" s="111">
        <v>89.5</v>
      </c>
      <c r="G27" s="111">
        <v>65.2</v>
      </c>
      <c r="H27" s="43">
        <v>116.7</v>
      </c>
      <c r="I27" s="43">
        <v>102</v>
      </c>
      <c r="J27" s="43">
        <v>100.1</v>
      </c>
    </row>
    <row r="28" spans="1:17" ht="63.75">
      <c r="A28" s="41">
        <v>24</v>
      </c>
      <c r="B28" s="42" t="s">
        <v>91</v>
      </c>
      <c r="C28" s="62" t="s">
        <v>16</v>
      </c>
      <c r="D28" s="46">
        <f>D29+D33</f>
        <v>628744</v>
      </c>
      <c r="E28" s="46">
        <f>E29+E33</f>
        <v>1330253</v>
      </c>
      <c r="F28" s="46">
        <f t="shared" ref="F28:J28" si="1">F29+F33</f>
        <v>250124</v>
      </c>
      <c r="G28" s="46">
        <f t="shared" si="1"/>
        <v>911026</v>
      </c>
      <c r="H28" s="129">
        <f t="shared" si="1"/>
        <v>1119500</v>
      </c>
      <c r="I28" s="46">
        <f t="shared" si="1"/>
        <v>1204638</v>
      </c>
      <c r="J28" s="46">
        <f t="shared" si="1"/>
        <v>1272995</v>
      </c>
      <c r="L28" s="142"/>
      <c r="M28" s="142"/>
      <c r="N28" s="142"/>
      <c r="O28" s="142"/>
      <c r="P28" s="142"/>
      <c r="Q28" s="142"/>
    </row>
    <row r="29" spans="1:17" ht="25.5">
      <c r="A29" s="41">
        <v>25</v>
      </c>
      <c r="B29" s="42" t="s">
        <v>17</v>
      </c>
      <c r="C29" s="62" t="s">
        <v>16</v>
      </c>
      <c r="D29" s="46">
        <f>D30+D31+D32</f>
        <v>490828</v>
      </c>
      <c r="E29" s="46">
        <f t="shared" ref="E29:J29" si="2">E30+E31+E32</f>
        <v>1263381</v>
      </c>
      <c r="F29" s="46">
        <f t="shared" si="2"/>
        <v>239716</v>
      </c>
      <c r="G29" s="46">
        <f t="shared" si="2"/>
        <v>869747</v>
      </c>
      <c r="H29" s="46">
        <f t="shared" si="2"/>
        <v>828527</v>
      </c>
      <c r="I29" s="46">
        <f t="shared" si="2"/>
        <v>977933</v>
      </c>
      <c r="J29" s="46">
        <f t="shared" si="2"/>
        <v>1059311</v>
      </c>
    </row>
    <row r="30" spans="1:17" ht="15.75">
      <c r="A30" s="41">
        <v>26</v>
      </c>
      <c r="B30" s="45" t="s">
        <v>18</v>
      </c>
      <c r="C30" s="62" t="s">
        <v>16</v>
      </c>
      <c r="D30" s="43">
        <v>490828</v>
      </c>
      <c r="E30" s="43">
        <v>1263381</v>
      </c>
      <c r="F30" s="43">
        <v>239716</v>
      </c>
      <c r="G30" s="43">
        <v>869747</v>
      </c>
      <c r="H30" s="43">
        <v>828527</v>
      </c>
      <c r="I30" s="43">
        <v>977933</v>
      </c>
      <c r="J30" s="43">
        <v>1059311</v>
      </c>
    </row>
    <row r="31" spans="1:17" ht="15.75">
      <c r="A31" s="41">
        <v>27</v>
      </c>
      <c r="B31" s="45" t="s">
        <v>19</v>
      </c>
      <c r="C31" s="62" t="s">
        <v>16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</row>
    <row r="32" spans="1:17" ht="15.75">
      <c r="A32" s="41">
        <v>28</v>
      </c>
      <c r="B32" s="45" t="s">
        <v>20</v>
      </c>
      <c r="C32" s="62" t="s">
        <v>16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</row>
    <row r="33" spans="1:10" ht="15.75">
      <c r="A33" s="41">
        <v>29</v>
      </c>
      <c r="B33" s="42" t="s">
        <v>21</v>
      </c>
      <c r="C33" s="62" t="s">
        <v>16</v>
      </c>
      <c r="D33" s="46">
        <f t="shared" ref="D33:J33" si="3">D34+D35+D36+D40+D41+D42</f>
        <v>137916</v>
      </c>
      <c r="E33" s="46">
        <f>E34+E35+E36+E40+E41+E42</f>
        <v>66872</v>
      </c>
      <c r="F33" s="46">
        <f t="shared" si="3"/>
        <v>10408</v>
      </c>
      <c r="G33" s="46">
        <f>G34+G35+G36+G40+G41+G42</f>
        <v>41279</v>
      </c>
      <c r="H33" s="129">
        <f t="shared" si="3"/>
        <v>290973</v>
      </c>
      <c r="I33" s="46">
        <f t="shared" si="3"/>
        <v>226705</v>
      </c>
      <c r="J33" s="46">
        <f t="shared" si="3"/>
        <v>213684</v>
      </c>
    </row>
    <row r="34" spans="1:10" ht="15.75">
      <c r="A34" s="41">
        <v>30</v>
      </c>
      <c r="B34" s="45" t="s">
        <v>22</v>
      </c>
      <c r="C34" s="62" t="s">
        <v>16</v>
      </c>
      <c r="D34" s="43">
        <v>82678</v>
      </c>
      <c r="E34" s="43">
        <v>28534</v>
      </c>
      <c r="F34" s="43">
        <v>10357</v>
      </c>
      <c r="G34" s="43">
        <v>1280</v>
      </c>
      <c r="H34" s="127">
        <v>110000</v>
      </c>
      <c r="I34" s="43">
        <v>50000</v>
      </c>
      <c r="J34" s="43">
        <v>52000</v>
      </c>
    </row>
    <row r="35" spans="1:10" ht="25.5">
      <c r="A35" s="41">
        <v>31</v>
      </c>
      <c r="B35" s="45" t="s">
        <v>23</v>
      </c>
      <c r="C35" s="62" t="s">
        <v>16</v>
      </c>
      <c r="D35" s="43"/>
      <c r="E35" s="43"/>
      <c r="F35" s="43"/>
      <c r="G35" s="43"/>
      <c r="H35" s="127"/>
      <c r="I35" s="43"/>
      <c r="J35" s="43"/>
    </row>
    <row r="36" spans="1:10" ht="15.75">
      <c r="A36" s="41">
        <v>32</v>
      </c>
      <c r="B36" s="42" t="s">
        <v>24</v>
      </c>
      <c r="C36" s="62" t="s">
        <v>16</v>
      </c>
      <c r="D36" s="46">
        <f>D37+D38+D39</f>
        <v>55238</v>
      </c>
      <c r="E36" s="46">
        <f>E37+E38+E39</f>
        <v>35999</v>
      </c>
      <c r="F36" s="46">
        <f t="shared" ref="F36:G36" si="4">F37+F38+F39</f>
        <v>51</v>
      </c>
      <c r="G36" s="46">
        <f t="shared" si="4"/>
        <v>39479</v>
      </c>
      <c r="H36" s="129">
        <f>H37+H38+H39</f>
        <v>179473</v>
      </c>
      <c r="I36" s="129">
        <f t="shared" ref="I36:J36" si="5">I37+I38+I39</f>
        <v>174585</v>
      </c>
      <c r="J36" s="129">
        <f t="shared" si="5"/>
        <v>159484</v>
      </c>
    </row>
    <row r="37" spans="1:10" ht="15.75">
      <c r="A37" s="41">
        <v>33</v>
      </c>
      <c r="B37" s="45" t="s">
        <v>35</v>
      </c>
      <c r="C37" s="62" t="s">
        <v>16</v>
      </c>
      <c r="D37" s="43">
        <v>13386</v>
      </c>
      <c r="E37" s="43">
        <v>3401</v>
      </c>
      <c r="F37" s="43"/>
      <c r="G37" s="43">
        <v>5407</v>
      </c>
      <c r="H37" s="43">
        <v>0</v>
      </c>
      <c r="I37" s="43">
        <v>0</v>
      </c>
      <c r="J37" s="43">
        <v>0</v>
      </c>
    </row>
    <row r="38" spans="1:10" ht="15.75">
      <c r="A38" s="41">
        <v>34</v>
      </c>
      <c r="B38" s="45" t="s">
        <v>36</v>
      </c>
      <c r="C38" s="62" t="s">
        <v>16</v>
      </c>
      <c r="D38" s="43">
        <v>31349</v>
      </c>
      <c r="E38" s="43">
        <v>29948</v>
      </c>
      <c r="F38" s="43"/>
      <c r="G38" s="43">
        <v>32183</v>
      </c>
      <c r="H38" s="43">
        <v>175623</v>
      </c>
      <c r="I38" s="43">
        <v>171385</v>
      </c>
      <c r="J38" s="43">
        <v>155924</v>
      </c>
    </row>
    <row r="39" spans="1:10" ht="25.5">
      <c r="A39" s="41">
        <v>35</v>
      </c>
      <c r="B39" s="45" t="s">
        <v>37</v>
      </c>
      <c r="C39" s="62" t="s">
        <v>16</v>
      </c>
      <c r="D39" s="43">
        <v>10503</v>
      </c>
      <c r="E39" s="43">
        <v>2650</v>
      </c>
      <c r="F39" s="43">
        <v>51</v>
      </c>
      <c r="G39" s="43">
        <v>1889</v>
      </c>
      <c r="H39" s="43">
        <v>3850</v>
      </c>
      <c r="I39" s="43">
        <v>3200</v>
      </c>
      <c r="J39" s="43">
        <v>3560</v>
      </c>
    </row>
    <row r="40" spans="1:10" ht="15.75">
      <c r="A40" s="41">
        <v>36</v>
      </c>
      <c r="B40" s="45" t="s">
        <v>25</v>
      </c>
      <c r="C40" s="62" t="s">
        <v>16</v>
      </c>
      <c r="D40" s="43"/>
      <c r="E40" s="43"/>
      <c r="F40" s="43"/>
      <c r="G40" s="43">
        <v>520</v>
      </c>
      <c r="H40" s="43">
        <v>1500</v>
      </c>
      <c r="I40" s="43">
        <v>2120</v>
      </c>
      <c r="J40" s="43">
        <v>2200</v>
      </c>
    </row>
    <row r="41" spans="1:10" ht="38.25">
      <c r="A41" s="41">
        <v>37</v>
      </c>
      <c r="B41" s="45" t="s">
        <v>119</v>
      </c>
      <c r="C41" s="62" t="s">
        <v>16</v>
      </c>
      <c r="D41" s="43"/>
      <c r="E41" s="43"/>
      <c r="F41" s="43"/>
      <c r="G41" s="43"/>
      <c r="H41" s="43"/>
      <c r="I41" s="43"/>
      <c r="J41" s="43"/>
    </row>
    <row r="42" spans="1:10" ht="15.75">
      <c r="A42" s="41">
        <v>38</v>
      </c>
      <c r="B42" s="45" t="s">
        <v>120</v>
      </c>
      <c r="C42" s="62" t="s">
        <v>16</v>
      </c>
      <c r="D42" s="43">
        <v>0</v>
      </c>
      <c r="E42" s="43">
        <v>2339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</row>
    <row r="43" spans="1:10" ht="15.75">
      <c r="A43" s="47"/>
      <c r="B43" s="48" t="s">
        <v>44</v>
      </c>
      <c r="C43" s="62"/>
      <c r="D43" s="43"/>
      <c r="E43" s="43"/>
      <c r="F43" s="43"/>
      <c r="G43" s="43"/>
      <c r="H43" s="43"/>
      <c r="I43" s="43"/>
      <c r="J43" s="43"/>
    </row>
    <row r="44" spans="1:10" ht="38.25">
      <c r="A44" s="47">
        <v>39</v>
      </c>
      <c r="B44" s="42" t="s">
        <v>122</v>
      </c>
      <c r="C44" s="62"/>
      <c r="D44" s="43"/>
      <c r="E44" s="43"/>
      <c r="F44" s="43"/>
      <c r="G44" s="43"/>
      <c r="H44" s="43"/>
      <c r="I44" s="43"/>
      <c r="J44" s="43"/>
    </row>
    <row r="45" spans="1:10" ht="165.75">
      <c r="A45" s="47">
        <v>40</v>
      </c>
      <c r="B45" s="42" t="s">
        <v>121</v>
      </c>
      <c r="C45" s="62" t="s">
        <v>16</v>
      </c>
      <c r="D45" s="43">
        <v>2409</v>
      </c>
      <c r="E45" s="43">
        <v>3212</v>
      </c>
      <c r="F45" s="43">
        <v>0</v>
      </c>
      <c r="G45" s="43">
        <v>10353</v>
      </c>
      <c r="H45" s="43">
        <v>51778</v>
      </c>
      <c r="I45" s="43">
        <v>58152</v>
      </c>
      <c r="J45" s="43">
        <v>75704</v>
      </c>
    </row>
    <row r="46" spans="1:10" ht="38.25">
      <c r="A46" s="47">
        <v>41</v>
      </c>
      <c r="B46" s="49" t="s">
        <v>39</v>
      </c>
      <c r="C46" s="63" t="s">
        <v>16</v>
      </c>
      <c r="D46" s="43">
        <v>39900</v>
      </c>
      <c r="E46" s="43">
        <v>19792</v>
      </c>
      <c r="F46" s="43">
        <v>44800</v>
      </c>
      <c r="G46" s="43">
        <v>56230</v>
      </c>
      <c r="H46" s="43">
        <v>170303</v>
      </c>
      <c r="I46" s="43">
        <v>164505</v>
      </c>
      <c r="J46" s="43">
        <v>146184</v>
      </c>
    </row>
    <row r="47" spans="1:10" ht="38.25">
      <c r="A47" s="47">
        <v>42</v>
      </c>
      <c r="B47" s="49" t="s">
        <v>40</v>
      </c>
      <c r="C47" s="63" t="s">
        <v>16</v>
      </c>
      <c r="D47" s="43">
        <v>16160</v>
      </c>
      <c r="E47" s="43">
        <v>35194</v>
      </c>
      <c r="F47" s="43">
        <v>0</v>
      </c>
      <c r="G47" s="43">
        <v>6810</v>
      </c>
      <c r="H47" s="43">
        <v>10670</v>
      </c>
      <c r="I47" s="43">
        <v>12200</v>
      </c>
      <c r="J47" s="43">
        <v>15500</v>
      </c>
    </row>
    <row r="48" spans="1:10" ht="51">
      <c r="A48" s="47">
        <v>43</v>
      </c>
      <c r="B48" s="50" t="s">
        <v>43</v>
      </c>
      <c r="C48" s="63" t="s">
        <v>16</v>
      </c>
      <c r="D48" s="43">
        <v>73793</v>
      </c>
      <c r="E48" s="43">
        <f>SUM('табл 2'!C94)</f>
        <v>89195</v>
      </c>
      <c r="F48" s="43">
        <v>10424</v>
      </c>
      <c r="G48" s="43">
        <f>SUM('табл 2'!D97)</f>
        <v>92000</v>
      </c>
      <c r="H48" s="43">
        <f>SUM('табл 2'!E97)</f>
        <v>98500</v>
      </c>
      <c r="I48" s="43">
        <f>SUM('табл 2'!F97)</f>
        <v>110200</v>
      </c>
      <c r="J48" s="43">
        <f>SUM('табл 2'!G97)</f>
        <v>115000</v>
      </c>
    </row>
    <row r="49" spans="1:10" ht="25.5">
      <c r="A49" s="47">
        <v>44</v>
      </c>
      <c r="B49" s="51" t="s">
        <v>41</v>
      </c>
      <c r="C49" s="61" t="s">
        <v>38</v>
      </c>
      <c r="D49" s="43">
        <v>4100</v>
      </c>
      <c r="E49" s="43">
        <f>SUM('табл 2'!C98)</f>
        <v>6979</v>
      </c>
      <c r="F49" s="43">
        <v>0</v>
      </c>
      <c r="G49" s="43">
        <f>SUM('табл 2'!D100)</f>
        <v>7000</v>
      </c>
      <c r="H49" s="43">
        <f>SUM('табл 2'!E100)</f>
        <v>7052</v>
      </c>
      <c r="I49" s="43">
        <f>SUM('табл 2'!F100)</f>
        <v>7100</v>
      </c>
      <c r="J49" s="43">
        <f>SUM('табл 2'!G100)</f>
        <v>7130</v>
      </c>
    </row>
    <row r="50" spans="1:10" ht="25.5">
      <c r="A50" s="47">
        <v>45</v>
      </c>
      <c r="B50" s="51" t="s">
        <v>42</v>
      </c>
      <c r="C50" s="61" t="s">
        <v>38</v>
      </c>
      <c r="D50" s="43"/>
      <c r="E50" s="43"/>
      <c r="F50" s="43"/>
      <c r="G50" s="43"/>
      <c r="H50" s="43"/>
      <c r="I50" s="43"/>
      <c r="J50" s="43"/>
    </row>
    <row r="51" spans="1:10" ht="38.25">
      <c r="A51" s="47">
        <v>46</v>
      </c>
      <c r="B51" s="52" t="s">
        <v>29</v>
      </c>
      <c r="C51" s="61" t="s">
        <v>26</v>
      </c>
      <c r="D51" s="53">
        <v>2644</v>
      </c>
      <c r="E51" s="53">
        <v>3033</v>
      </c>
      <c r="F51" s="53">
        <f t="shared" ref="F51:J51" si="6">F52+F53+F54+F55+F56+F57</f>
        <v>250</v>
      </c>
      <c r="G51" s="53">
        <f t="shared" si="6"/>
        <v>3336</v>
      </c>
      <c r="H51" s="53">
        <f t="shared" si="6"/>
        <v>3340</v>
      </c>
      <c r="I51" s="53">
        <f t="shared" si="6"/>
        <v>3350</v>
      </c>
      <c r="J51" s="53">
        <f t="shared" si="6"/>
        <v>3360</v>
      </c>
    </row>
    <row r="52" spans="1:10" ht="39" customHeight="1">
      <c r="A52" s="47">
        <v>47</v>
      </c>
      <c r="B52" s="54" t="s">
        <v>30</v>
      </c>
      <c r="C52" s="61" t="s">
        <v>26</v>
      </c>
      <c r="D52" s="43"/>
      <c r="E52" s="43"/>
      <c r="F52" s="43"/>
      <c r="G52" s="43"/>
      <c r="H52" s="43"/>
      <c r="I52" s="43"/>
      <c r="J52" s="43"/>
    </row>
    <row r="53" spans="1:10" ht="31.5">
      <c r="A53" s="47">
        <v>48</v>
      </c>
      <c r="B53" s="54" t="s">
        <v>31</v>
      </c>
      <c r="C53" s="61" t="s">
        <v>26</v>
      </c>
      <c r="D53" s="43"/>
      <c r="E53" s="43"/>
      <c r="F53" s="43"/>
      <c r="G53" s="43"/>
      <c r="H53" s="43"/>
      <c r="I53" s="43"/>
      <c r="J53" s="43"/>
    </row>
    <row r="54" spans="1:10" ht="37.5" customHeight="1">
      <c r="A54" s="47">
        <v>49</v>
      </c>
      <c r="B54" s="54" t="s">
        <v>32</v>
      </c>
      <c r="C54" s="61" t="s">
        <v>26</v>
      </c>
      <c r="D54" s="43"/>
      <c r="E54" s="43"/>
      <c r="F54" s="43"/>
      <c r="G54" s="43"/>
      <c r="H54" s="43"/>
      <c r="I54" s="43"/>
      <c r="J54" s="43"/>
    </row>
    <row r="55" spans="1:10" ht="38.25">
      <c r="A55" s="47">
        <v>50</v>
      </c>
      <c r="B55" s="54" t="s">
        <v>90</v>
      </c>
      <c r="C55" s="61" t="s">
        <v>26</v>
      </c>
      <c r="D55" s="43"/>
      <c r="E55" s="43"/>
      <c r="F55" s="43"/>
      <c r="G55" s="43"/>
      <c r="H55" s="43"/>
      <c r="I55" s="43"/>
      <c r="J55" s="43"/>
    </row>
    <row r="56" spans="1:10" ht="63.75">
      <c r="A56" s="47">
        <v>51</v>
      </c>
      <c r="B56" s="54" t="s">
        <v>33</v>
      </c>
      <c r="C56" s="61" t="s">
        <v>26</v>
      </c>
      <c r="D56" s="43">
        <v>2644</v>
      </c>
      <c r="E56" s="43">
        <v>3033</v>
      </c>
      <c r="F56" s="43">
        <v>250</v>
      </c>
      <c r="G56" s="43">
        <v>3336</v>
      </c>
      <c r="H56" s="43">
        <v>3340</v>
      </c>
      <c r="I56" s="43">
        <v>3350</v>
      </c>
      <c r="J56" s="43">
        <v>3360</v>
      </c>
    </row>
    <row r="57" spans="1:10" ht="39.75" customHeight="1">
      <c r="A57" s="47">
        <v>52</v>
      </c>
      <c r="B57" s="54" t="s">
        <v>34</v>
      </c>
      <c r="C57" s="61" t="s">
        <v>26</v>
      </c>
      <c r="D57" s="43"/>
      <c r="E57" s="43"/>
      <c r="F57" s="43"/>
      <c r="G57" s="43"/>
      <c r="H57" s="43"/>
      <c r="I57" s="43"/>
      <c r="J57" s="43"/>
    </row>
    <row r="58" spans="1:10" ht="12" customHeight="1">
      <c r="B58" s="150"/>
      <c r="C58" s="150"/>
      <c r="D58" s="150"/>
      <c r="E58" s="150"/>
      <c r="F58" s="150"/>
      <c r="G58" s="150"/>
      <c r="H58" s="150"/>
      <c r="I58" s="150"/>
      <c r="J58" s="150"/>
    </row>
    <row r="59" spans="1:10" ht="15.75">
      <c r="A59" s="56"/>
      <c r="B59" s="148"/>
      <c r="C59" s="148"/>
      <c r="D59" s="148"/>
      <c r="E59" s="148"/>
      <c r="F59" s="148"/>
      <c r="G59" s="148"/>
      <c r="H59" s="148"/>
      <c r="I59" s="148"/>
      <c r="J59" s="58"/>
    </row>
    <row r="60" spans="1:10">
      <c r="A60" s="56"/>
      <c r="B60" s="57"/>
      <c r="C60" s="57"/>
      <c r="D60" s="57"/>
      <c r="E60" s="57"/>
      <c r="F60" s="57"/>
      <c r="G60" s="57"/>
      <c r="H60" s="57"/>
      <c r="I60" s="57"/>
      <c r="J60" s="58"/>
    </row>
    <row r="61" spans="1:10">
      <c r="A61" s="56"/>
      <c r="B61" s="146" t="s">
        <v>165</v>
      </c>
      <c r="C61" s="147"/>
      <c r="D61" s="147"/>
      <c r="E61" s="147"/>
      <c r="F61" s="147"/>
      <c r="G61" s="147"/>
      <c r="H61" s="147"/>
      <c r="I61" s="57"/>
      <c r="J61" s="58"/>
    </row>
    <row r="62" spans="1:10">
      <c r="A62" s="56"/>
      <c r="B62" s="110" t="s">
        <v>178</v>
      </c>
      <c r="C62" s="57"/>
      <c r="D62" s="57"/>
      <c r="E62" s="57"/>
      <c r="F62" s="57"/>
      <c r="G62" s="57"/>
      <c r="H62" s="57"/>
      <c r="I62" s="57"/>
      <c r="J62" s="58"/>
    </row>
    <row r="63" spans="1:10">
      <c r="A63" s="56"/>
      <c r="B63" s="57"/>
      <c r="C63" s="57"/>
      <c r="D63" s="57"/>
      <c r="E63" s="57"/>
      <c r="F63" s="57"/>
      <c r="G63" s="57"/>
      <c r="H63" s="57"/>
      <c r="I63" s="57"/>
      <c r="J63" s="58"/>
    </row>
  </sheetData>
  <customSheetViews>
    <customSheetView guid="{2B9AA25B-CF10-4C98-96A9-8D11DA752B14}" showPageBreaks="1" fitToPage="1" view="pageBreakPreview">
      <pane xSplit="3" ySplit="3" topLeftCell="D4" activePane="bottomRight" state="frozen"/>
      <selection pane="bottomRight" activeCell="E6" sqref="E6"/>
      <pageMargins left="0.78740157480314965" right="0.19685039370078741" top="0.59055118110236227" bottom="0.19685039370078741" header="0.19685039370078741" footer="0"/>
      <pageSetup paperSize="9" scale="78" fitToHeight="4" orientation="portrait" r:id="rId1"/>
      <headerFooter alignWithMargins="0"/>
    </customSheetView>
  </customSheetViews>
  <mergeCells count="11">
    <mergeCell ref="A2:A3"/>
    <mergeCell ref="B2:B3"/>
    <mergeCell ref="C2:C3"/>
    <mergeCell ref="D2:D3"/>
    <mergeCell ref="I1:J1"/>
    <mergeCell ref="B61:H61"/>
    <mergeCell ref="B59:I59"/>
    <mergeCell ref="E2:E3"/>
    <mergeCell ref="F2:G2"/>
    <mergeCell ref="H3:J3"/>
    <mergeCell ref="B58:J58"/>
  </mergeCells>
  <phoneticPr fontId="0" type="noConversion"/>
  <pageMargins left="0.78740157480314965" right="0.19685039370078741" top="0.59055118110236227" bottom="0.19685039370078741" header="0.19685039370078741" footer="0"/>
  <pageSetup paperSize="9" scale="77" fitToHeight="4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3"/>
  <sheetViews>
    <sheetView view="pageBreakPreview" topLeftCell="A91" zoomScale="75" zoomScaleNormal="75" workbookViewId="0">
      <selection activeCell="B102" sqref="B102:L102"/>
    </sheetView>
  </sheetViews>
  <sheetFormatPr defaultRowHeight="15.75"/>
  <cols>
    <col min="1" max="1" width="6.42578125" style="23" customWidth="1"/>
    <col min="2" max="2" width="52.85546875" style="37" customWidth="1"/>
    <col min="3" max="3" width="14" style="37" customWidth="1"/>
    <col min="4" max="4" width="12.5703125" style="37" customWidth="1"/>
    <col min="5" max="5" width="12.140625" style="37" customWidth="1"/>
    <col min="6" max="6" width="12" style="37" customWidth="1"/>
    <col min="7" max="7" width="13" style="37" customWidth="1"/>
    <col min="8" max="8" width="9.140625" style="37" hidden="1" customWidth="1"/>
    <col min="9" max="9" width="13.140625" style="37" customWidth="1"/>
    <col min="10" max="10" width="13.42578125" style="37" customWidth="1"/>
    <col min="11" max="11" width="13" style="37" customWidth="1"/>
    <col min="12" max="13" width="13.5703125" style="37" customWidth="1"/>
    <col min="14" max="16384" width="9.140625" style="11"/>
  </cols>
  <sheetData>
    <row r="1" spans="1:13" ht="20.25">
      <c r="B1" s="155" t="s">
        <v>46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8" customHeight="1">
      <c r="B2" s="156" t="s">
        <v>47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33" customHeight="1">
      <c r="B3" s="156" t="s">
        <v>132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ht="30" customHeight="1">
      <c r="B4" s="156" t="s">
        <v>219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3" s="27" customFormat="1" ht="21" customHeight="1">
      <c r="A5" s="24"/>
      <c r="B5" s="25" t="s">
        <v>48</v>
      </c>
      <c r="C5" s="26"/>
      <c r="D5" s="26"/>
      <c r="E5" s="26"/>
      <c r="F5" s="26"/>
      <c r="G5" s="26"/>
      <c r="H5" s="26"/>
      <c r="I5" s="26"/>
      <c r="J5" s="26"/>
      <c r="K5" s="157" t="s">
        <v>49</v>
      </c>
      <c r="L5" s="157"/>
      <c r="M5" s="157"/>
    </row>
    <row r="6" spans="1:13" s="28" customFormat="1" ht="30" customHeight="1">
      <c r="A6" s="160" t="s">
        <v>50</v>
      </c>
      <c r="B6" s="160" t="s">
        <v>51</v>
      </c>
      <c r="C6" s="160" t="s">
        <v>52</v>
      </c>
      <c r="D6" s="160"/>
      <c r="E6" s="160"/>
      <c r="F6" s="160"/>
      <c r="G6" s="160"/>
      <c r="I6" s="160" t="s">
        <v>53</v>
      </c>
      <c r="J6" s="160"/>
      <c r="K6" s="160"/>
      <c r="L6" s="160"/>
      <c r="M6" s="160"/>
    </row>
    <row r="7" spans="1:13" s="29" customFormat="1" ht="15.75" customHeight="1">
      <c r="A7" s="160"/>
      <c r="B7" s="160"/>
      <c r="C7" s="135" t="s">
        <v>94</v>
      </c>
      <c r="D7" s="135" t="s">
        <v>124</v>
      </c>
      <c r="E7" s="135" t="s">
        <v>181</v>
      </c>
      <c r="F7" s="135" t="s">
        <v>195</v>
      </c>
      <c r="G7" s="135" t="s">
        <v>209</v>
      </c>
      <c r="I7" s="135" t="s">
        <v>94</v>
      </c>
      <c r="J7" s="135" t="s">
        <v>124</v>
      </c>
      <c r="K7" s="135" t="s">
        <v>181</v>
      </c>
      <c r="L7" s="135" t="s">
        <v>195</v>
      </c>
      <c r="M7" s="135" t="s">
        <v>209</v>
      </c>
    </row>
    <row r="8" spans="1:13" s="29" customFormat="1">
      <c r="A8" s="160"/>
      <c r="B8" s="160"/>
      <c r="C8" s="18" t="s">
        <v>54</v>
      </c>
      <c r="D8" s="18" t="s">
        <v>55</v>
      </c>
      <c r="E8" s="161" t="s">
        <v>13</v>
      </c>
      <c r="F8" s="161"/>
      <c r="G8" s="161"/>
      <c r="I8" s="18" t="s">
        <v>54</v>
      </c>
      <c r="J8" s="18" t="s">
        <v>55</v>
      </c>
      <c r="K8" s="161" t="s">
        <v>13</v>
      </c>
      <c r="L8" s="161"/>
      <c r="M8" s="161"/>
    </row>
    <row r="9" spans="1:13" s="29" customFormat="1" ht="31.5">
      <c r="A9" s="30">
        <v>1</v>
      </c>
      <c r="B9" s="19" t="s">
        <v>56</v>
      </c>
      <c r="C9" s="82">
        <f t="shared" ref="C9:M9" si="0">SUM(C10+C37)</f>
        <v>1506983</v>
      </c>
      <c r="D9" s="82">
        <f t="shared" si="0"/>
        <v>1064159</v>
      </c>
      <c r="E9" s="18">
        <f t="shared" si="0"/>
        <v>1333910</v>
      </c>
      <c r="F9" s="18">
        <f t="shared" si="0"/>
        <v>1397469</v>
      </c>
      <c r="G9" s="18">
        <f t="shared" si="0"/>
        <v>1479743</v>
      </c>
      <c r="H9" s="18">
        <f t="shared" si="0"/>
        <v>0</v>
      </c>
      <c r="I9" s="82">
        <f t="shared" si="0"/>
        <v>1307824</v>
      </c>
      <c r="J9" s="18">
        <f t="shared" si="0"/>
        <v>869537</v>
      </c>
      <c r="K9" s="18">
        <f t="shared" si="0"/>
        <v>1029971</v>
      </c>
      <c r="L9" s="18">
        <f t="shared" si="0"/>
        <v>1073036</v>
      </c>
      <c r="M9" s="18">
        <f t="shared" si="0"/>
        <v>1160938</v>
      </c>
    </row>
    <row r="10" spans="1:13" s="29" customFormat="1" ht="78.75">
      <c r="A10" s="30">
        <v>2</v>
      </c>
      <c r="B10" s="19" t="s">
        <v>57</v>
      </c>
      <c r="C10" s="82">
        <f t="shared" ref="C10:M10" si="1">SUM(C12+C15+C17+C20+C23+C33)</f>
        <v>176730</v>
      </c>
      <c r="D10" s="82">
        <f t="shared" si="1"/>
        <v>153133</v>
      </c>
      <c r="E10" s="82">
        <f t="shared" si="1"/>
        <v>214410</v>
      </c>
      <c r="F10" s="82">
        <f t="shared" si="1"/>
        <v>192831</v>
      </c>
      <c r="G10" s="82">
        <f t="shared" si="1"/>
        <v>206748</v>
      </c>
      <c r="H10" s="82">
        <f t="shared" si="1"/>
        <v>0</v>
      </c>
      <c r="I10" s="82">
        <f t="shared" si="1"/>
        <v>44443</v>
      </c>
      <c r="J10" s="82">
        <f t="shared" si="1"/>
        <v>47611</v>
      </c>
      <c r="K10" s="82">
        <f t="shared" si="1"/>
        <v>104856</v>
      </c>
      <c r="L10" s="82">
        <f t="shared" si="1"/>
        <v>63951</v>
      </c>
      <c r="M10" s="82">
        <f t="shared" si="1"/>
        <v>69676</v>
      </c>
    </row>
    <row r="11" spans="1:13" s="29" customFormat="1" ht="31.5">
      <c r="A11" s="30"/>
      <c r="B11" s="20" t="s">
        <v>58</v>
      </c>
      <c r="C11" s="18"/>
      <c r="D11" s="18"/>
      <c r="E11" s="18"/>
      <c r="F11" s="18"/>
      <c r="G11" s="18"/>
      <c r="H11" s="80"/>
      <c r="I11" s="18"/>
      <c r="J11" s="18"/>
      <c r="K11" s="18"/>
      <c r="L11" s="18"/>
      <c r="M11" s="18"/>
    </row>
    <row r="12" spans="1:13" s="29" customFormat="1" ht="31.5">
      <c r="A12" s="75"/>
      <c r="B12" s="76" t="s">
        <v>168</v>
      </c>
      <c r="C12" s="18">
        <f t="shared" ref="C12:M12" si="2">SUM(C13:C14)</f>
        <v>31927</v>
      </c>
      <c r="D12" s="125">
        <f t="shared" si="2"/>
        <v>35000</v>
      </c>
      <c r="E12" s="125">
        <f t="shared" si="2"/>
        <v>44000</v>
      </c>
      <c r="F12" s="125">
        <f t="shared" si="2"/>
        <v>62000</v>
      </c>
      <c r="G12" s="125">
        <f t="shared" si="2"/>
        <v>67000</v>
      </c>
      <c r="H12" s="125">
        <f t="shared" si="2"/>
        <v>0</v>
      </c>
      <c r="I12" s="125">
        <f t="shared" si="2"/>
        <v>30901</v>
      </c>
      <c r="J12" s="125">
        <f t="shared" si="2"/>
        <v>30000</v>
      </c>
      <c r="K12" s="125">
        <f t="shared" si="2"/>
        <v>37500</v>
      </c>
      <c r="L12" s="125">
        <f t="shared" si="2"/>
        <v>52000</v>
      </c>
      <c r="M12" s="125">
        <f t="shared" si="2"/>
        <v>53000</v>
      </c>
    </row>
    <row r="13" spans="1:13" s="29" customFormat="1">
      <c r="A13" s="75"/>
      <c r="B13" s="20" t="s">
        <v>187</v>
      </c>
      <c r="C13" s="83">
        <v>9817</v>
      </c>
      <c r="D13" s="83">
        <v>10000</v>
      </c>
      <c r="E13" s="83">
        <v>12000</v>
      </c>
      <c r="F13" s="83">
        <v>15000</v>
      </c>
      <c r="G13" s="83">
        <v>15000</v>
      </c>
      <c r="H13" s="80"/>
      <c r="I13" s="83">
        <v>9817</v>
      </c>
      <c r="J13" s="83">
        <v>5000</v>
      </c>
      <c r="K13" s="83">
        <v>7500</v>
      </c>
      <c r="L13" s="83">
        <v>5000</v>
      </c>
      <c r="M13" s="83">
        <v>5000</v>
      </c>
    </row>
    <row r="14" spans="1:13" s="29" customFormat="1">
      <c r="A14" s="75"/>
      <c r="B14" s="20" t="s">
        <v>125</v>
      </c>
      <c r="C14" s="83">
        <v>22110</v>
      </c>
      <c r="D14" s="83">
        <v>25000</v>
      </c>
      <c r="E14" s="83">
        <v>32000</v>
      </c>
      <c r="F14" s="83">
        <v>47000</v>
      </c>
      <c r="G14" s="83">
        <v>52000</v>
      </c>
      <c r="H14" s="80"/>
      <c r="I14" s="83">
        <v>21084</v>
      </c>
      <c r="J14" s="83">
        <v>25000</v>
      </c>
      <c r="K14" s="83">
        <v>30000</v>
      </c>
      <c r="L14" s="83">
        <v>47000</v>
      </c>
      <c r="M14" s="83">
        <v>48000</v>
      </c>
    </row>
    <row r="15" spans="1:13" s="29" customFormat="1">
      <c r="A15" s="75"/>
      <c r="B15" s="22" t="s">
        <v>189</v>
      </c>
      <c r="C15" s="125">
        <f>SUM(C16)</f>
        <v>0</v>
      </c>
      <c r="D15" s="125">
        <f t="shared" ref="D15:M15" si="3">SUM(D16)</f>
        <v>0</v>
      </c>
      <c r="E15" s="125">
        <f t="shared" si="3"/>
        <v>200</v>
      </c>
      <c r="F15" s="125">
        <f t="shared" si="3"/>
        <v>0</v>
      </c>
      <c r="G15" s="125">
        <f t="shared" si="3"/>
        <v>0</v>
      </c>
      <c r="H15" s="125">
        <f t="shared" si="3"/>
        <v>0</v>
      </c>
      <c r="I15" s="125">
        <f t="shared" si="3"/>
        <v>0</v>
      </c>
      <c r="J15" s="125">
        <f t="shared" si="3"/>
        <v>350</v>
      </c>
      <c r="K15" s="125">
        <f t="shared" si="3"/>
        <v>200</v>
      </c>
      <c r="L15" s="125">
        <f t="shared" si="3"/>
        <v>0</v>
      </c>
      <c r="M15" s="125">
        <f t="shared" si="3"/>
        <v>0</v>
      </c>
    </row>
    <row r="16" spans="1:13" s="29" customFormat="1">
      <c r="A16" s="75"/>
      <c r="B16" s="20" t="s">
        <v>190</v>
      </c>
      <c r="C16" s="83">
        <v>0</v>
      </c>
      <c r="D16" s="83">
        <v>0</v>
      </c>
      <c r="E16" s="83">
        <v>200</v>
      </c>
      <c r="F16" s="83">
        <v>0</v>
      </c>
      <c r="G16" s="83">
        <v>0</v>
      </c>
      <c r="H16" s="80"/>
      <c r="I16" s="83">
        <v>0</v>
      </c>
      <c r="J16" s="83">
        <v>350</v>
      </c>
      <c r="K16" s="83">
        <v>200</v>
      </c>
      <c r="L16" s="83">
        <v>0</v>
      </c>
      <c r="M16" s="83">
        <v>0</v>
      </c>
    </row>
    <row r="17" spans="1:13" s="29" customFormat="1" ht="47.25">
      <c r="A17" s="75"/>
      <c r="B17" s="19" t="s">
        <v>101</v>
      </c>
      <c r="C17" s="18">
        <f>SUM(C18:C19)</f>
        <v>0</v>
      </c>
      <c r="D17" s="18">
        <f t="shared" ref="D17:M17" si="4">SUM(D18:D19)</f>
        <v>150</v>
      </c>
      <c r="E17" s="18">
        <f t="shared" si="4"/>
        <v>70</v>
      </c>
      <c r="F17" s="18">
        <f t="shared" si="4"/>
        <v>0</v>
      </c>
      <c r="G17" s="18">
        <f t="shared" si="4"/>
        <v>200</v>
      </c>
      <c r="H17" s="18">
        <f t="shared" si="4"/>
        <v>0</v>
      </c>
      <c r="I17" s="18">
        <f t="shared" si="4"/>
        <v>300</v>
      </c>
      <c r="J17" s="18">
        <f t="shared" si="4"/>
        <v>150</v>
      </c>
      <c r="K17" s="18">
        <f t="shared" si="4"/>
        <v>70</v>
      </c>
      <c r="L17" s="18">
        <f t="shared" si="4"/>
        <v>0</v>
      </c>
      <c r="M17" s="18">
        <f t="shared" si="4"/>
        <v>200</v>
      </c>
    </row>
    <row r="18" spans="1:13" s="29" customFormat="1">
      <c r="A18" s="75"/>
      <c r="B18" s="20" t="s">
        <v>188</v>
      </c>
      <c r="C18" s="83">
        <v>0</v>
      </c>
      <c r="D18" s="83">
        <v>150</v>
      </c>
      <c r="E18" s="83">
        <v>0</v>
      </c>
      <c r="F18" s="83">
        <v>0</v>
      </c>
      <c r="G18" s="83">
        <v>200</v>
      </c>
      <c r="H18" s="80"/>
      <c r="I18" s="84">
        <v>300</v>
      </c>
      <c r="J18" s="84">
        <v>150</v>
      </c>
      <c r="K18" s="84">
        <v>0</v>
      </c>
      <c r="L18" s="84">
        <v>0</v>
      </c>
      <c r="M18" s="84">
        <v>200</v>
      </c>
    </row>
    <row r="19" spans="1:13" s="29" customFormat="1">
      <c r="A19" s="75"/>
      <c r="B19" s="20" t="s">
        <v>126</v>
      </c>
      <c r="C19" s="83">
        <v>0</v>
      </c>
      <c r="D19" s="83">
        <v>0</v>
      </c>
      <c r="E19" s="83">
        <v>70</v>
      </c>
      <c r="F19" s="83">
        <v>0</v>
      </c>
      <c r="G19" s="83">
        <v>0</v>
      </c>
      <c r="H19" s="80"/>
      <c r="I19" s="83">
        <v>0</v>
      </c>
      <c r="J19" s="83">
        <v>0</v>
      </c>
      <c r="K19" s="83">
        <v>70</v>
      </c>
      <c r="L19" s="83">
        <v>0</v>
      </c>
      <c r="M19" s="83">
        <v>0</v>
      </c>
    </row>
    <row r="20" spans="1:13" s="29" customFormat="1">
      <c r="A20" s="75"/>
      <c r="B20" s="76" t="s">
        <v>103</v>
      </c>
      <c r="C20" s="82">
        <f>SUM(C21+C22)</f>
        <v>7836</v>
      </c>
      <c r="D20" s="82">
        <f t="shared" ref="D20:M20" si="5">SUM(D21+D22)</f>
        <v>6346</v>
      </c>
      <c r="E20" s="82">
        <f t="shared" si="5"/>
        <v>6660</v>
      </c>
      <c r="F20" s="82">
        <f t="shared" si="5"/>
        <v>9000</v>
      </c>
      <c r="G20" s="82">
        <f t="shared" si="5"/>
        <v>10500</v>
      </c>
      <c r="H20" s="82">
        <f t="shared" si="5"/>
        <v>0</v>
      </c>
      <c r="I20" s="82">
        <f t="shared" si="5"/>
        <v>0</v>
      </c>
      <c r="J20" s="82">
        <f t="shared" si="5"/>
        <v>510</v>
      </c>
      <c r="K20" s="82">
        <f t="shared" si="5"/>
        <v>160</v>
      </c>
      <c r="L20" s="82">
        <f t="shared" si="5"/>
        <v>0</v>
      </c>
      <c r="M20" s="82">
        <f t="shared" si="5"/>
        <v>0</v>
      </c>
    </row>
    <row r="21" spans="1:13" s="29" customFormat="1">
      <c r="A21" s="75"/>
      <c r="B21" s="20" t="s">
        <v>127</v>
      </c>
      <c r="C21" s="85">
        <v>0</v>
      </c>
      <c r="D21" s="83">
        <v>10</v>
      </c>
      <c r="E21" s="83">
        <v>160</v>
      </c>
      <c r="F21" s="83">
        <v>0</v>
      </c>
      <c r="G21" s="83">
        <v>0</v>
      </c>
      <c r="H21" s="80"/>
      <c r="I21" s="85">
        <v>0</v>
      </c>
      <c r="J21" s="83">
        <v>10</v>
      </c>
      <c r="K21" s="83">
        <v>160</v>
      </c>
      <c r="L21" s="83">
        <v>0</v>
      </c>
      <c r="M21" s="83">
        <v>0</v>
      </c>
    </row>
    <row r="22" spans="1:13" s="29" customFormat="1">
      <c r="A22" s="75"/>
      <c r="B22" s="20" t="s">
        <v>128</v>
      </c>
      <c r="C22" s="83">
        <v>7836</v>
      </c>
      <c r="D22" s="83">
        <v>6336</v>
      </c>
      <c r="E22" s="84">
        <v>6500</v>
      </c>
      <c r="F22" s="84">
        <v>9000</v>
      </c>
      <c r="G22" s="84">
        <v>10500</v>
      </c>
      <c r="H22" s="80"/>
      <c r="I22" s="83">
        <v>0</v>
      </c>
      <c r="J22" s="83">
        <v>500</v>
      </c>
      <c r="K22" s="83">
        <v>0</v>
      </c>
      <c r="L22" s="83">
        <v>0</v>
      </c>
      <c r="M22" s="83">
        <v>0</v>
      </c>
    </row>
    <row r="23" spans="1:13" s="29" customFormat="1">
      <c r="A23" s="75"/>
      <c r="B23" s="76" t="s">
        <v>115</v>
      </c>
      <c r="C23" s="18">
        <f t="shared" ref="C23:M23" si="6">SUM(C24:C32)</f>
        <v>99968</v>
      </c>
      <c r="D23" s="18">
        <f t="shared" si="6"/>
        <v>89520</v>
      </c>
      <c r="E23" s="18">
        <f t="shared" si="6"/>
        <v>89100</v>
      </c>
      <c r="F23" s="18">
        <f t="shared" si="6"/>
        <v>89450</v>
      </c>
      <c r="G23" s="18">
        <f t="shared" si="6"/>
        <v>94200</v>
      </c>
      <c r="H23" s="18">
        <f t="shared" si="6"/>
        <v>0</v>
      </c>
      <c r="I23" s="18">
        <f t="shared" si="6"/>
        <v>11865</v>
      </c>
      <c r="J23" s="18">
        <f t="shared" si="6"/>
        <v>15200</v>
      </c>
      <c r="K23" s="18">
        <f t="shared" si="6"/>
        <v>65500</v>
      </c>
      <c r="L23" s="18">
        <f t="shared" si="6"/>
        <v>10500</v>
      </c>
      <c r="M23" s="18">
        <f t="shared" si="6"/>
        <v>15000</v>
      </c>
    </row>
    <row r="24" spans="1:13" s="29" customFormat="1">
      <c r="A24" s="75"/>
      <c r="B24" s="20" t="s">
        <v>180</v>
      </c>
      <c r="C24" s="83">
        <v>0</v>
      </c>
      <c r="D24" s="83">
        <v>0</v>
      </c>
      <c r="E24" s="83">
        <v>0</v>
      </c>
      <c r="F24" s="83">
        <v>0</v>
      </c>
      <c r="G24" s="83">
        <v>0</v>
      </c>
      <c r="H24" s="80"/>
      <c r="I24" s="83">
        <v>0</v>
      </c>
      <c r="J24" s="83">
        <v>4000</v>
      </c>
      <c r="K24" s="83">
        <v>56000</v>
      </c>
      <c r="L24" s="83">
        <v>0</v>
      </c>
      <c r="M24" s="83">
        <v>0</v>
      </c>
    </row>
    <row r="25" spans="1:13" s="29" customFormat="1" ht="31.5">
      <c r="A25" s="75"/>
      <c r="B25" s="20" t="s">
        <v>156</v>
      </c>
      <c r="C25" s="83">
        <v>540</v>
      </c>
      <c r="D25" s="83">
        <v>560</v>
      </c>
      <c r="E25" s="83">
        <v>700</v>
      </c>
      <c r="F25" s="83">
        <v>700</v>
      </c>
      <c r="G25" s="83">
        <v>700</v>
      </c>
      <c r="H25" s="80"/>
      <c r="I25" s="83">
        <v>9000</v>
      </c>
      <c r="J25" s="83">
        <v>9000</v>
      </c>
      <c r="K25" s="83">
        <v>9500</v>
      </c>
      <c r="L25" s="83">
        <v>10500</v>
      </c>
      <c r="M25" s="83">
        <v>15000</v>
      </c>
    </row>
    <row r="26" spans="1:13" s="29" customFormat="1">
      <c r="A26" s="75"/>
      <c r="B26" s="20" t="s">
        <v>153</v>
      </c>
      <c r="C26" s="30">
        <v>14920</v>
      </c>
      <c r="D26" s="86">
        <v>2200</v>
      </c>
      <c r="E26" s="86">
        <v>0</v>
      </c>
      <c r="F26" s="30">
        <v>250</v>
      </c>
      <c r="G26" s="30">
        <v>0</v>
      </c>
      <c r="H26" s="35"/>
      <c r="I26" s="30">
        <v>2865</v>
      </c>
      <c r="J26" s="30">
        <v>2200</v>
      </c>
      <c r="K26" s="30">
        <v>0</v>
      </c>
      <c r="L26" s="30">
        <v>0</v>
      </c>
      <c r="M26" s="30">
        <v>0</v>
      </c>
    </row>
    <row r="27" spans="1:13" s="29" customFormat="1">
      <c r="A27" s="75"/>
      <c r="B27" s="81" t="s">
        <v>205</v>
      </c>
      <c r="C27" s="87">
        <v>3340</v>
      </c>
      <c r="D27" s="87"/>
      <c r="E27" s="88">
        <v>0</v>
      </c>
      <c r="F27" s="87">
        <v>0</v>
      </c>
      <c r="G27" s="87">
        <v>0</v>
      </c>
      <c r="H27" s="103"/>
      <c r="I27" s="87">
        <v>0</v>
      </c>
      <c r="J27" s="87">
        <v>0</v>
      </c>
      <c r="K27" s="87">
        <v>0</v>
      </c>
      <c r="L27" s="87">
        <v>0</v>
      </c>
      <c r="M27" s="87">
        <v>0</v>
      </c>
    </row>
    <row r="28" spans="1:13" s="29" customFormat="1">
      <c r="A28" s="75"/>
      <c r="B28" s="81" t="s">
        <v>167</v>
      </c>
      <c r="C28" s="87">
        <v>0</v>
      </c>
      <c r="D28" s="87">
        <v>3400</v>
      </c>
      <c r="E28" s="88">
        <v>0</v>
      </c>
      <c r="F28" s="87">
        <v>0</v>
      </c>
      <c r="G28" s="87">
        <v>0</v>
      </c>
      <c r="H28" s="103"/>
      <c r="I28" s="87">
        <v>0</v>
      </c>
      <c r="J28" s="87">
        <v>0</v>
      </c>
      <c r="K28" s="87">
        <v>0</v>
      </c>
      <c r="L28" s="87">
        <v>0</v>
      </c>
      <c r="M28" s="87">
        <v>0</v>
      </c>
    </row>
    <row r="29" spans="1:13" s="29" customFormat="1">
      <c r="A29" s="75"/>
      <c r="B29" s="81" t="s">
        <v>196</v>
      </c>
      <c r="C29" s="87">
        <v>0</v>
      </c>
      <c r="D29" s="87">
        <v>0</v>
      </c>
      <c r="E29" s="88">
        <v>3400</v>
      </c>
      <c r="F29" s="87">
        <v>0</v>
      </c>
      <c r="G29" s="87">
        <v>0</v>
      </c>
      <c r="H29" s="103"/>
      <c r="I29" s="87">
        <v>0</v>
      </c>
      <c r="J29" s="87">
        <v>0</v>
      </c>
      <c r="K29" s="87">
        <v>0</v>
      </c>
      <c r="L29" s="87">
        <v>0</v>
      </c>
      <c r="M29" s="87">
        <v>0</v>
      </c>
    </row>
    <row r="30" spans="1:13" s="29" customFormat="1">
      <c r="A30" s="75"/>
      <c r="B30" s="81" t="s">
        <v>197</v>
      </c>
      <c r="C30" s="87">
        <v>0</v>
      </c>
      <c r="D30" s="87">
        <v>0</v>
      </c>
      <c r="E30" s="88">
        <v>0</v>
      </c>
      <c r="F30" s="87">
        <v>3500</v>
      </c>
      <c r="G30" s="87">
        <v>0</v>
      </c>
      <c r="H30" s="103"/>
      <c r="I30" s="87">
        <v>0</v>
      </c>
      <c r="J30" s="87">
        <v>0</v>
      </c>
      <c r="K30" s="87">
        <v>0</v>
      </c>
      <c r="L30" s="87">
        <v>0</v>
      </c>
      <c r="M30" s="87">
        <v>0</v>
      </c>
    </row>
    <row r="31" spans="1:13" s="29" customFormat="1">
      <c r="A31" s="75"/>
      <c r="B31" s="81" t="s">
        <v>198</v>
      </c>
      <c r="C31" s="87">
        <v>0</v>
      </c>
      <c r="D31" s="87">
        <v>0</v>
      </c>
      <c r="E31" s="88">
        <v>0</v>
      </c>
      <c r="F31" s="87">
        <v>0</v>
      </c>
      <c r="G31" s="87">
        <v>3500</v>
      </c>
      <c r="H31" s="103"/>
      <c r="I31" s="87">
        <v>0</v>
      </c>
      <c r="J31" s="87">
        <v>0</v>
      </c>
      <c r="K31" s="87">
        <v>0</v>
      </c>
      <c r="L31" s="87">
        <v>0</v>
      </c>
      <c r="M31" s="87">
        <v>0</v>
      </c>
    </row>
    <row r="32" spans="1:13" s="29" customFormat="1">
      <c r="A32" s="75"/>
      <c r="B32" s="81" t="s">
        <v>129</v>
      </c>
      <c r="C32" s="87">
        <v>81168</v>
      </c>
      <c r="D32" s="88">
        <v>83360</v>
      </c>
      <c r="E32" s="88">
        <v>85000</v>
      </c>
      <c r="F32" s="87">
        <v>85000</v>
      </c>
      <c r="G32" s="87">
        <v>90000</v>
      </c>
      <c r="H32" s="35"/>
      <c r="I32" s="87">
        <v>0</v>
      </c>
      <c r="J32" s="87">
        <v>0</v>
      </c>
      <c r="K32" s="87">
        <v>0</v>
      </c>
      <c r="L32" s="87">
        <v>0</v>
      </c>
      <c r="M32" s="87">
        <v>0</v>
      </c>
    </row>
    <row r="33" spans="1:14" s="29" customFormat="1" ht="31.5">
      <c r="A33" s="79"/>
      <c r="B33" s="19" t="s">
        <v>98</v>
      </c>
      <c r="C33" s="82">
        <f>SUM(C34:C36)</f>
        <v>36999</v>
      </c>
      <c r="D33" s="82">
        <f t="shared" ref="D33:M33" si="7">SUM(D34:D36)</f>
        <v>22117</v>
      </c>
      <c r="E33" s="82">
        <f t="shared" si="7"/>
        <v>74380</v>
      </c>
      <c r="F33" s="82">
        <f t="shared" si="7"/>
        <v>32381</v>
      </c>
      <c r="G33" s="82">
        <f t="shared" si="7"/>
        <v>34848</v>
      </c>
      <c r="H33" s="82">
        <f t="shared" si="7"/>
        <v>0</v>
      </c>
      <c r="I33" s="82">
        <f t="shared" si="7"/>
        <v>1377</v>
      </c>
      <c r="J33" s="82">
        <f t="shared" si="7"/>
        <v>1401</v>
      </c>
      <c r="K33" s="82">
        <f t="shared" si="7"/>
        <v>1426</v>
      </c>
      <c r="L33" s="82">
        <f t="shared" si="7"/>
        <v>1451</v>
      </c>
      <c r="M33" s="82">
        <f t="shared" si="7"/>
        <v>1476</v>
      </c>
      <c r="N33" s="28"/>
    </row>
    <row r="34" spans="1:14" s="29" customFormat="1">
      <c r="A34" s="75"/>
      <c r="B34" s="33" t="s">
        <v>155</v>
      </c>
      <c r="C34" s="85">
        <v>1377</v>
      </c>
      <c r="D34" s="83">
        <v>1401</v>
      </c>
      <c r="E34" s="83">
        <v>1426</v>
      </c>
      <c r="F34" s="83">
        <v>1451</v>
      </c>
      <c r="G34" s="83">
        <v>1476</v>
      </c>
      <c r="H34" s="89"/>
      <c r="I34" s="83">
        <v>1377</v>
      </c>
      <c r="J34" s="83">
        <v>1401</v>
      </c>
      <c r="K34" s="83">
        <v>1426</v>
      </c>
      <c r="L34" s="83">
        <v>1451</v>
      </c>
      <c r="M34" s="83">
        <v>1476</v>
      </c>
    </row>
    <row r="35" spans="1:14" s="29" customFormat="1">
      <c r="A35" s="75"/>
      <c r="B35" s="77" t="s">
        <v>130</v>
      </c>
      <c r="C35" s="85">
        <v>31830</v>
      </c>
      <c r="D35" s="83">
        <v>16270</v>
      </c>
      <c r="E35" s="83">
        <v>14250</v>
      </c>
      <c r="F35" s="83">
        <v>12930</v>
      </c>
      <c r="G35" s="83">
        <v>13372</v>
      </c>
      <c r="H35" s="80"/>
      <c r="I35" s="83">
        <v>0</v>
      </c>
      <c r="J35" s="83">
        <v>0</v>
      </c>
      <c r="K35" s="83">
        <v>0</v>
      </c>
      <c r="L35" s="83">
        <v>0</v>
      </c>
      <c r="M35" s="83">
        <v>0</v>
      </c>
    </row>
    <row r="36" spans="1:14" s="29" customFormat="1">
      <c r="A36" s="75"/>
      <c r="B36" s="20" t="s">
        <v>131</v>
      </c>
      <c r="C36" s="83">
        <v>3792</v>
      </c>
      <c r="D36" s="83">
        <v>4446</v>
      </c>
      <c r="E36" s="83">
        <v>58704</v>
      </c>
      <c r="F36" s="83">
        <v>18000</v>
      </c>
      <c r="G36" s="83">
        <v>20000</v>
      </c>
      <c r="H36" s="80"/>
      <c r="I36" s="83">
        <v>0</v>
      </c>
      <c r="J36" s="83">
        <v>0</v>
      </c>
      <c r="K36" s="83">
        <v>0</v>
      </c>
      <c r="L36" s="83">
        <v>0</v>
      </c>
      <c r="M36" s="83">
        <v>0</v>
      </c>
    </row>
    <row r="37" spans="1:14" s="32" customFormat="1" ht="85.5" customHeight="1">
      <c r="A37" s="100">
        <v>3</v>
      </c>
      <c r="B37" s="101" t="s">
        <v>59</v>
      </c>
      <c r="C37" s="102">
        <f t="shared" ref="C37:M37" si="8">SUM(C39+C53+C78)</f>
        <v>1330253</v>
      </c>
      <c r="D37" s="102">
        <f t="shared" si="8"/>
        <v>911026</v>
      </c>
      <c r="E37" s="102">
        <f t="shared" si="8"/>
        <v>1119500</v>
      </c>
      <c r="F37" s="102">
        <f t="shared" si="8"/>
        <v>1204638</v>
      </c>
      <c r="G37" s="102">
        <f t="shared" si="8"/>
        <v>1272995</v>
      </c>
      <c r="H37" s="102">
        <f t="shared" si="8"/>
        <v>0</v>
      </c>
      <c r="I37" s="102">
        <f t="shared" si="8"/>
        <v>1263381</v>
      </c>
      <c r="J37" s="102">
        <f t="shared" si="8"/>
        <v>821926</v>
      </c>
      <c r="K37" s="102">
        <f t="shared" si="8"/>
        <v>925115</v>
      </c>
      <c r="L37" s="102">
        <f t="shared" si="8"/>
        <v>1009085</v>
      </c>
      <c r="M37" s="102">
        <f t="shared" si="8"/>
        <v>1091262</v>
      </c>
    </row>
    <row r="38" spans="1:14" s="32" customFormat="1" ht="28.5" customHeight="1">
      <c r="A38" s="30"/>
      <c r="B38" s="33" t="s">
        <v>60</v>
      </c>
      <c r="C38" s="97"/>
      <c r="D38" s="98"/>
      <c r="E38" s="98"/>
      <c r="F38" s="97"/>
      <c r="G38" s="97"/>
      <c r="H38" s="36"/>
      <c r="I38" s="20"/>
      <c r="J38" s="20"/>
      <c r="K38" s="20"/>
      <c r="L38" s="20"/>
      <c r="M38" s="20"/>
    </row>
    <row r="39" spans="1:14" s="32" customFormat="1" ht="65.25" customHeight="1">
      <c r="A39" s="30">
        <v>4</v>
      </c>
      <c r="B39" s="22" t="s">
        <v>61</v>
      </c>
      <c r="C39" s="17">
        <f>SUM(C41+C43+C45+C48)</f>
        <v>25560</v>
      </c>
      <c r="D39" s="130">
        <f t="shared" ref="D39:M39" si="9">SUM(D41+D43+D45+D48)</f>
        <v>6810</v>
      </c>
      <c r="E39" s="130">
        <f t="shared" si="9"/>
        <v>10670</v>
      </c>
      <c r="F39" s="130">
        <f t="shared" si="9"/>
        <v>12200</v>
      </c>
      <c r="G39" s="130">
        <f t="shared" si="9"/>
        <v>15500</v>
      </c>
      <c r="H39" s="130">
        <f t="shared" si="9"/>
        <v>0</v>
      </c>
      <c r="I39" s="130">
        <f t="shared" si="9"/>
        <v>0</v>
      </c>
      <c r="J39" s="130">
        <f t="shared" si="9"/>
        <v>0</v>
      </c>
      <c r="K39" s="130">
        <f t="shared" si="9"/>
        <v>0</v>
      </c>
      <c r="L39" s="130">
        <f t="shared" si="9"/>
        <v>0</v>
      </c>
      <c r="M39" s="130">
        <f t="shared" si="9"/>
        <v>0</v>
      </c>
    </row>
    <row r="40" spans="1:14" s="32" customFormat="1" ht="30" customHeight="1">
      <c r="A40" s="30"/>
      <c r="B40" s="20" t="s">
        <v>58</v>
      </c>
      <c r="C40" s="30"/>
      <c r="D40" s="86"/>
      <c r="E40" s="86"/>
      <c r="F40" s="30"/>
      <c r="G40" s="30"/>
      <c r="H40" s="35"/>
      <c r="I40" s="30"/>
      <c r="J40" s="30"/>
      <c r="K40" s="30"/>
      <c r="L40" s="30"/>
      <c r="M40" s="30"/>
    </row>
    <row r="41" spans="1:14" s="32" customFormat="1" ht="35.25" customHeight="1">
      <c r="A41" s="75"/>
      <c r="B41" s="76" t="s">
        <v>106</v>
      </c>
      <c r="C41" s="17">
        <f>SUM(C42)</f>
        <v>0</v>
      </c>
      <c r="D41" s="91">
        <f t="shared" ref="D41:M41" si="10">SUM(D42)</f>
        <v>0</v>
      </c>
      <c r="E41" s="91">
        <f t="shared" si="10"/>
        <v>120</v>
      </c>
      <c r="F41" s="17">
        <f t="shared" si="10"/>
        <v>0</v>
      </c>
      <c r="G41" s="17">
        <f t="shared" si="10"/>
        <v>0</v>
      </c>
      <c r="H41" s="17">
        <f t="shared" si="10"/>
        <v>0</v>
      </c>
      <c r="I41" s="17">
        <f t="shared" si="10"/>
        <v>0</v>
      </c>
      <c r="J41" s="17">
        <f t="shared" si="10"/>
        <v>0</v>
      </c>
      <c r="K41" s="17">
        <f t="shared" si="10"/>
        <v>0</v>
      </c>
      <c r="L41" s="17">
        <f t="shared" si="10"/>
        <v>0</v>
      </c>
      <c r="M41" s="17">
        <f t="shared" si="10"/>
        <v>0</v>
      </c>
    </row>
    <row r="42" spans="1:14" s="32" customFormat="1" ht="38.25" customHeight="1">
      <c r="A42" s="75"/>
      <c r="B42" s="20" t="s">
        <v>133</v>
      </c>
      <c r="C42" s="30">
        <v>0</v>
      </c>
      <c r="D42" s="86">
        <v>0</v>
      </c>
      <c r="E42" s="86">
        <v>120</v>
      </c>
      <c r="F42" s="30">
        <v>0</v>
      </c>
      <c r="G42" s="30">
        <v>0</v>
      </c>
      <c r="H42" s="35"/>
      <c r="I42" s="30">
        <v>0</v>
      </c>
      <c r="J42" s="30">
        <v>0</v>
      </c>
      <c r="K42" s="30">
        <v>0</v>
      </c>
      <c r="L42" s="30">
        <v>0</v>
      </c>
      <c r="M42" s="30">
        <v>0</v>
      </c>
    </row>
    <row r="43" spans="1:14" s="32" customFormat="1" ht="38.25" customHeight="1">
      <c r="A43" s="30"/>
      <c r="B43" s="22" t="s">
        <v>108</v>
      </c>
      <c r="C43" s="130">
        <f>SUM(C44)</f>
        <v>118</v>
      </c>
      <c r="D43" s="130">
        <f t="shared" ref="D43" si="11">SUM(D44)</f>
        <v>0</v>
      </c>
      <c r="E43" s="130">
        <f t="shared" ref="E43" si="12">SUM(E44)</f>
        <v>0</v>
      </c>
      <c r="F43" s="130">
        <f t="shared" ref="F43" si="13">SUM(F44)</f>
        <v>0</v>
      </c>
      <c r="G43" s="130">
        <f t="shared" ref="G43" si="14">SUM(G44)</f>
        <v>0</v>
      </c>
      <c r="H43" s="130">
        <f t="shared" ref="H43" si="15">SUM(H44)</f>
        <v>0</v>
      </c>
      <c r="I43" s="130">
        <f t="shared" ref="I43" si="16">SUM(I44)</f>
        <v>0</v>
      </c>
      <c r="J43" s="130">
        <f t="shared" ref="J43" si="17">SUM(J44)</f>
        <v>0</v>
      </c>
      <c r="K43" s="130">
        <f t="shared" ref="K43" si="18">SUM(K44)</f>
        <v>0</v>
      </c>
      <c r="L43" s="130">
        <f t="shared" ref="L43" si="19">SUM(L44)</f>
        <v>0</v>
      </c>
      <c r="M43" s="130">
        <f t="shared" ref="M43" si="20">SUM(M44)</f>
        <v>0</v>
      </c>
    </row>
    <row r="44" spans="1:14" s="32" customFormat="1" ht="38.25" customHeight="1">
      <c r="A44" s="30"/>
      <c r="B44" s="20" t="s">
        <v>202</v>
      </c>
      <c r="C44" s="30">
        <v>118</v>
      </c>
      <c r="D44" s="86">
        <v>0</v>
      </c>
      <c r="E44" s="86">
        <v>0</v>
      </c>
      <c r="F44" s="30">
        <v>0</v>
      </c>
      <c r="G44" s="30">
        <v>0</v>
      </c>
      <c r="H44" s="103"/>
      <c r="I44" s="30">
        <v>0</v>
      </c>
      <c r="J44" s="30">
        <v>0</v>
      </c>
      <c r="K44" s="30">
        <v>0</v>
      </c>
      <c r="L44" s="30">
        <v>0</v>
      </c>
      <c r="M44" s="30">
        <v>0</v>
      </c>
    </row>
    <row r="45" spans="1:14" s="32" customFormat="1" ht="33" customHeight="1">
      <c r="A45" s="75"/>
      <c r="B45" s="76" t="s">
        <v>109</v>
      </c>
      <c r="C45" s="17">
        <f>SUM(C46:C47)</f>
        <v>233</v>
      </c>
      <c r="D45" s="17">
        <f t="shared" ref="D45:M45" si="21">SUM(D46:D47)</f>
        <v>160</v>
      </c>
      <c r="E45" s="17">
        <f t="shared" si="21"/>
        <v>170</v>
      </c>
      <c r="F45" s="17">
        <f t="shared" si="21"/>
        <v>200</v>
      </c>
      <c r="G45" s="17">
        <f t="shared" si="21"/>
        <v>200</v>
      </c>
      <c r="H45" s="17">
        <f t="shared" si="21"/>
        <v>0</v>
      </c>
      <c r="I45" s="17">
        <f t="shared" si="21"/>
        <v>0</v>
      </c>
      <c r="J45" s="17">
        <f t="shared" si="21"/>
        <v>0</v>
      </c>
      <c r="K45" s="17">
        <f t="shared" si="21"/>
        <v>0</v>
      </c>
      <c r="L45" s="17">
        <f t="shared" si="21"/>
        <v>0</v>
      </c>
      <c r="M45" s="17">
        <f t="shared" si="21"/>
        <v>0</v>
      </c>
    </row>
    <row r="46" spans="1:14" s="32" customFormat="1" ht="27" customHeight="1">
      <c r="A46" s="78"/>
      <c r="B46" s="20" t="s">
        <v>134</v>
      </c>
      <c r="C46" s="30">
        <v>233</v>
      </c>
      <c r="D46" s="86">
        <v>40</v>
      </c>
      <c r="E46" s="86">
        <v>0</v>
      </c>
      <c r="F46" s="30">
        <v>0</v>
      </c>
      <c r="G46" s="30">
        <v>0</v>
      </c>
      <c r="H46" s="35"/>
      <c r="I46" s="30">
        <v>0</v>
      </c>
      <c r="J46" s="30">
        <v>0</v>
      </c>
      <c r="K46" s="30">
        <v>0</v>
      </c>
      <c r="L46" s="30">
        <v>0</v>
      </c>
      <c r="M46" s="30">
        <v>0</v>
      </c>
    </row>
    <row r="47" spans="1:14" s="32" customFormat="1" ht="27" customHeight="1">
      <c r="A47" s="75"/>
      <c r="B47" s="20" t="s">
        <v>135</v>
      </c>
      <c r="C47" s="30">
        <v>0</v>
      </c>
      <c r="D47" s="86">
        <v>120</v>
      </c>
      <c r="E47" s="86">
        <v>170</v>
      </c>
      <c r="F47" s="30">
        <v>200</v>
      </c>
      <c r="G47" s="30">
        <v>200</v>
      </c>
      <c r="H47" s="30"/>
      <c r="I47" s="30">
        <v>0</v>
      </c>
      <c r="J47" s="30">
        <v>0</v>
      </c>
      <c r="K47" s="30">
        <v>0</v>
      </c>
      <c r="L47" s="30">
        <v>0</v>
      </c>
      <c r="M47" s="30">
        <v>0</v>
      </c>
    </row>
    <row r="48" spans="1:14" s="32" customFormat="1" ht="33.75" customHeight="1">
      <c r="A48" s="75"/>
      <c r="B48" s="76" t="s">
        <v>111</v>
      </c>
      <c r="C48" s="17">
        <f t="shared" ref="C48:M48" si="22">SUM(C49:C52)</f>
        <v>25209</v>
      </c>
      <c r="D48" s="91">
        <f t="shared" si="22"/>
        <v>6650</v>
      </c>
      <c r="E48" s="91">
        <f t="shared" si="22"/>
        <v>10380</v>
      </c>
      <c r="F48" s="17">
        <f t="shared" si="22"/>
        <v>12000</v>
      </c>
      <c r="G48" s="17">
        <f t="shared" si="22"/>
        <v>15300</v>
      </c>
      <c r="H48" s="17">
        <f t="shared" si="22"/>
        <v>0</v>
      </c>
      <c r="I48" s="17">
        <f t="shared" si="22"/>
        <v>0</v>
      </c>
      <c r="J48" s="17">
        <f t="shared" si="22"/>
        <v>0</v>
      </c>
      <c r="K48" s="17">
        <f t="shared" si="22"/>
        <v>0</v>
      </c>
      <c r="L48" s="17">
        <f t="shared" si="22"/>
        <v>0</v>
      </c>
      <c r="M48" s="17">
        <f t="shared" si="22"/>
        <v>0</v>
      </c>
    </row>
    <row r="49" spans="1:13" s="32" customFormat="1" ht="27" customHeight="1">
      <c r="A49" s="75"/>
      <c r="B49" s="20" t="s">
        <v>136</v>
      </c>
      <c r="C49" s="30">
        <v>0</v>
      </c>
      <c r="D49" s="86">
        <v>0</v>
      </c>
      <c r="E49" s="86">
        <v>70</v>
      </c>
      <c r="F49" s="30">
        <v>0</v>
      </c>
      <c r="G49" s="30">
        <v>0</v>
      </c>
      <c r="H49" s="35"/>
      <c r="I49" s="30">
        <v>0</v>
      </c>
      <c r="J49" s="30">
        <v>0</v>
      </c>
      <c r="K49" s="30">
        <v>0</v>
      </c>
      <c r="L49" s="30">
        <v>0</v>
      </c>
      <c r="M49" s="30">
        <v>0</v>
      </c>
    </row>
    <row r="50" spans="1:13" s="32" customFormat="1" ht="27" customHeight="1">
      <c r="A50" s="75"/>
      <c r="B50" s="20" t="s">
        <v>137</v>
      </c>
      <c r="C50" s="30">
        <v>0</v>
      </c>
      <c r="D50" s="86">
        <v>0</v>
      </c>
      <c r="E50" s="86">
        <v>150</v>
      </c>
      <c r="F50" s="30">
        <v>0</v>
      </c>
      <c r="G50" s="30">
        <v>0</v>
      </c>
      <c r="H50" s="35"/>
      <c r="I50" s="30">
        <v>0</v>
      </c>
      <c r="J50" s="30">
        <v>0</v>
      </c>
      <c r="K50" s="30">
        <v>0</v>
      </c>
      <c r="L50" s="30">
        <v>0</v>
      </c>
      <c r="M50" s="30">
        <v>0</v>
      </c>
    </row>
    <row r="51" spans="1:13" s="32" customFormat="1" ht="27" customHeight="1">
      <c r="A51" s="75"/>
      <c r="B51" s="20" t="s">
        <v>199</v>
      </c>
      <c r="C51" s="30">
        <v>25209</v>
      </c>
      <c r="D51" s="86">
        <v>6650</v>
      </c>
      <c r="E51" s="86">
        <v>10000</v>
      </c>
      <c r="F51" s="30">
        <v>10000</v>
      </c>
      <c r="G51" s="30">
        <v>15000</v>
      </c>
      <c r="H51" s="35"/>
      <c r="I51" s="30">
        <v>0</v>
      </c>
      <c r="J51" s="30">
        <v>0</v>
      </c>
      <c r="K51" s="30">
        <v>0</v>
      </c>
      <c r="L51" s="30">
        <v>0</v>
      </c>
      <c r="M51" s="30">
        <v>0</v>
      </c>
    </row>
    <row r="52" spans="1:13" s="32" customFormat="1" ht="27" customHeight="1">
      <c r="A52" s="75"/>
      <c r="B52" s="20" t="s">
        <v>138</v>
      </c>
      <c r="C52" s="30">
        <v>0</v>
      </c>
      <c r="D52" s="86">
        <v>0</v>
      </c>
      <c r="E52" s="86">
        <v>160</v>
      </c>
      <c r="F52" s="30">
        <v>2000</v>
      </c>
      <c r="G52" s="30">
        <v>300</v>
      </c>
      <c r="H52" s="35"/>
      <c r="I52" s="30">
        <v>0</v>
      </c>
      <c r="J52" s="30">
        <v>0</v>
      </c>
      <c r="K52" s="30">
        <v>0</v>
      </c>
      <c r="L52" s="30">
        <v>0</v>
      </c>
      <c r="M52" s="30">
        <v>0</v>
      </c>
    </row>
    <row r="53" spans="1:13" s="32" customFormat="1" ht="64.5" customHeight="1">
      <c r="A53" s="30">
        <v>5</v>
      </c>
      <c r="B53" s="22" t="s">
        <v>62</v>
      </c>
      <c r="C53" s="90">
        <f t="shared" ref="C53:M53" si="23">SUM(C55+C59+C61+C68+C74+C72+C57+C70)</f>
        <v>13041</v>
      </c>
      <c r="D53" s="90">
        <f t="shared" si="23"/>
        <v>72290</v>
      </c>
      <c r="E53" s="90">
        <f t="shared" si="23"/>
        <v>172815</v>
      </c>
      <c r="F53" s="90">
        <f t="shared" si="23"/>
        <v>168418</v>
      </c>
      <c r="G53" s="90">
        <f t="shared" si="23"/>
        <v>149323</v>
      </c>
      <c r="H53" s="90">
        <f t="shared" si="23"/>
        <v>0</v>
      </c>
      <c r="I53" s="90">
        <f t="shared" si="23"/>
        <v>0</v>
      </c>
      <c r="J53" s="90">
        <f t="shared" si="23"/>
        <v>0</v>
      </c>
      <c r="K53" s="90">
        <f t="shared" si="23"/>
        <v>100</v>
      </c>
      <c r="L53" s="90">
        <f t="shared" si="23"/>
        <v>65</v>
      </c>
      <c r="M53" s="90">
        <f t="shared" si="23"/>
        <v>90</v>
      </c>
    </row>
    <row r="54" spans="1:13" s="32" customFormat="1" ht="30.75" customHeight="1">
      <c r="A54" s="30"/>
      <c r="B54" s="20" t="s">
        <v>58</v>
      </c>
      <c r="C54" s="30"/>
      <c r="D54" s="86"/>
      <c r="E54" s="86"/>
      <c r="F54" s="30"/>
      <c r="G54" s="30"/>
      <c r="H54" s="35"/>
      <c r="I54" s="30"/>
      <c r="J54" s="30"/>
      <c r="K54" s="30"/>
      <c r="L54" s="30"/>
      <c r="M54" s="30"/>
    </row>
    <row r="55" spans="1:13" s="32" customFormat="1" ht="30.75" customHeight="1">
      <c r="A55" s="30"/>
      <c r="B55" s="22" t="s">
        <v>189</v>
      </c>
      <c r="C55" s="132">
        <f>SUM(C56)</f>
        <v>59</v>
      </c>
      <c r="D55" s="132">
        <f t="shared" ref="D55:M55" si="24">SUM(D56)</f>
        <v>0</v>
      </c>
      <c r="E55" s="132">
        <f t="shared" si="24"/>
        <v>0</v>
      </c>
      <c r="F55" s="132">
        <f t="shared" si="24"/>
        <v>0</v>
      </c>
      <c r="G55" s="132">
        <f t="shared" si="24"/>
        <v>0</v>
      </c>
      <c r="H55" s="132">
        <f t="shared" si="24"/>
        <v>0</v>
      </c>
      <c r="I55" s="132">
        <f t="shared" si="24"/>
        <v>0</v>
      </c>
      <c r="J55" s="132">
        <f t="shared" si="24"/>
        <v>0</v>
      </c>
      <c r="K55" s="132">
        <f t="shared" si="24"/>
        <v>0</v>
      </c>
      <c r="L55" s="132">
        <f t="shared" si="24"/>
        <v>0</v>
      </c>
      <c r="M55" s="132">
        <f t="shared" si="24"/>
        <v>0</v>
      </c>
    </row>
    <row r="56" spans="1:13" s="32" customFormat="1" ht="30.75" customHeight="1">
      <c r="A56" s="30"/>
      <c r="B56" s="20" t="s">
        <v>210</v>
      </c>
      <c r="C56" s="30">
        <v>59</v>
      </c>
      <c r="D56" s="86">
        <v>0</v>
      </c>
      <c r="E56" s="86">
        <v>0</v>
      </c>
      <c r="F56" s="30">
        <v>0</v>
      </c>
      <c r="G56" s="30">
        <v>0</v>
      </c>
      <c r="H56" s="103"/>
      <c r="I56" s="30">
        <v>0</v>
      </c>
      <c r="J56" s="30">
        <v>0</v>
      </c>
      <c r="K56" s="30">
        <v>0</v>
      </c>
      <c r="L56" s="30">
        <v>0</v>
      </c>
      <c r="M56" s="30">
        <v>0</v>
      </c>
    </row>
    <row r="57" spans="1:13" s="32" customFormat="1" ht="30.75" customHeight="1">
      <c r="A57" s="30"/>
      <c r="B57" s="22" t="s">
        <v>108</v>
      </c>
      <c r="C57" s="136">
        <f>SUM(C58)</f>
        <v>46</v>
      </c>
      <c r="D57" s="136">
        <f t="shared" ref="D57:L57" si="25">SUM(D58)</f>
        <v>0</v>
      </c>
      <c r="E57" s="136">
        <f t="shared" si="25"/>
        <v>0</v>
      </c>
      <c r="F57" s="136">
        <f t="shared" si="25"/>
        <v>0</v>
      </c>
      <c r="G57" s="136">
        <f t="shared" si="25"/>
        <v>0</v>
      </c>
      <c r="H57" s="136">
        <f t="shared" si="25"/>
        <v>0</v>
      </c>
      <c r="I57" s="136">
        <f t="shared" si="25"/>
        <v>0</v>
      </c>
      <c r="J57" s="136">
        <f t="shared" si="25"/>
        <v>0</v>
      </c>
      <c r="K57" s="136">
        <f t="shared" si="25"/>
        <v>0</v>
      </c>
      <c r="L57" s="136">
        <f t="shared" si="25"/>
        <v>0</v>
      </c>
      <c r="M57" s="136">
        <v>0</v>
      </c>
    </row>
    <row r="58" spans="1:13" s="32" customFormat="1" ht="30.75" customHeight="1">
      <c r="A58" s="30"/>
      <c r="B58" s="20" t="s">
        <v>210</v>
      </c>
      <c r="C58" s="30">
        <v>46</v>
      </c>
      <c r="D58" s="86">
        <v>0</v>
      </c>
      <c r="E58" s="86">
        <v>0</v>
      </c>
      <c r="F58" s="30">
        <v>0</v>
      </c>
      <c r="G58" s="30">
        <v>0</v>
      </c>
      <c r="H58" s="103"/>
      <c r="I58" s="30">
        <v>0</v>
      </c>
      <c r="J58" s="30">
        <v>0</v>
      </c>
      <c r="K58" s="30">
        <v>0</v>
      </c>
      <c r="L58" s="30">
        <v>0</v>
      </c>
      <c r="M58" s="30">
        <v>0</v>
      </c>
    </row>
    <row r="59" spans="1:13" s="32" customFormat="1" ht="30.75" customHeight="1">
      <c r="A59" s="75"/>
      <c r="B59" s="76" t="s">
        <v>109</v>
      </c>
      <c r="C59" s="17">
        <f>SUM(C60)</f>
        <v>931</v>
      </c>
      <c r="D59" s="17">
        <f t="shared" ref="D59:M59" si="26">SUM(D60)</f>
        <v>1050</v>
      </c>
      <c r="E59" s="17">
        <f t="shared" si="26"/>
        <v>1150</v>
      </c>
      <c r="F59" s="17">
        <f t="shared" si="26"/>
        <v>1200</v>
      </c>
      <c r="G59" s="17">
        <f t="shared" si="26"/>
        <v>1250</v>
      </c>
      <c r="H59" s="17">
        <f t="shared" si="26"/>
        <v>0</v>
      </c>
      <c r="I59" s="17">
        <f t="shared" si="26"/>
        <v>0</v>
      </c>
      <c r="J59" s="17">
        <f t="shared" si="26"/>
        <v>0</v>
      </c>
      <c r="K59" s="17">
        <f t="shared" si="26"/>
        <v>0</v>
      </c>
      <c r="L59" s="17">
        <f t="shared" si="26"/>
        <v>0</v>
      </c>
      <c r="M59" s="17">
        <f t="shared" si="26"/>
        <v>0</v>
      </c>
    </row>
    <row r="60" spans="1:13" s="32" customFormat="1" ht="30.75" customHeight="1">
      <c r="A60" s="75"/>
      <c r="B60" s="77" t="s">
        <v>139</v>
      </c>
      <c r="C60" s="30">
        <v>931</v>
      </c>
      <c r="D60" s="86">
        <v>1050</v>
      </c>
      <c r="E60" s="86">
        <v>1150</v>
      </c>
      <c r="F60" s="30">
        <v>1200</v>
      </c>
      <c r="G60" s="30">
        <v>1250</v>
      </c>
      <c r="H60" s="30"/>
      <c r="I60" s="30">
        <v>0</v>
      </c>
      <c r="J60" s="30">
        <v>0</v>
      </c>
      <c r="K60" s="30">
        <v>0</v>
      </c>
      <c r="L60" s="30">
        <v>0</v>
      </c>
      <c r="M60" s="30">
        <v>0</v>
      </c>
    </row>
    <row r="61" spans="1:13" s="32" customFormat="1" ht="30.75" customHeight="1">
      <c r="A61" s="75"/>
      <c r="B61" s="76" t="s">
        <v>110</v>
      </c>
      <c r="C61" s="90">
        <f t="shared" ref="C61:M61" si="27">SUM(C62:C67)</f>
        <v>11557</v>
      </c>
      <c r="D61" s="90">
        <f t="shared" si="27"/>
        <v>57750</v>
      </c>
      <c r="E61" s="90">
        <f t="shared" si="27"/>
        <v>91409</v>
      </c>
      <c r="F61" s="90">
        <f t="shared" si="27"/>
        <v>96409</v>
      </c>
      <c r="G61" s="90">
        <f t="shared" si="27"/>
        <v>72369</v>
      </c>
      <c r="H61" s="90">
        <f t="shared" si="27"/>
        <v>0</v>
      </c>
      <c r="I61" s="90">
        <f t="shared" si="27"/>
        <v>0</v>
      </c>
      <c r="J61" s="90">
        <f t="shared" si="27"/>
        <v>0</v>
      </c>
      <c r="K61" s="90">
        <f t="shared" si="27"/>
        <v>0</v>
      </c>
      <c r="L61" s="90">
        <f t="shared" si="27"/>
        <v>0</v>
      </c>
      <c r="M61" s="90">
        <f t="shared" si="27"/>
        <v>0</v>
      </c>
    </row>
    <row r="62" spans="1:13" s="32" customFormat="1" ht="30.75" customHeight="1">
      <c r="A62" s="75"/>
      <c r="B62" s="77" t="s">
        <v>140</v>
      </c>
      <c r="C62" s="92">
        <v>6140</v>
      </c>
      <c r="D62" s="86">
        <v>5722</v>
      </c>
      <c r="E62" s="86">
        <v>11409</v>
      </c>
      <c r="F62" s="30">
        <v>11409</v>
      </c>
      <c r="G62" s="30">
        <v>11409</v>
      </c>
      <c r="H62" s="35"/>
      <c r="I62" s="30">
        <v>0</v>
      </c>
      <c r="J62" s="30">
        <v>0</v>
      </c>
      <c r="K62" s="30">
        <v>0</v>
      </c>
      <c r="L62" s="30">
        <v>0</v>
      </c>
      <c r="M62" s="30">
        <v>0</v>
      </c>
    </row>
    <row r="63" spans="1:13" s="32" customFormat="1" ht="30.75" customHeight="1">
      <c r="A63" s="75"/>
      <c r="B63" s="20" t="s">
        <v>211</v>
      </c>
      <c r="C63" s="30">
        <v>0</v>
      </c>
      <c r="D63" s="86">
        <v>44800</v>
      </c>
      <c r="E63" s="30">
        <v>0</v>
      </c>
      <c r="F63" s="30">
        <v>0</v>
      </c>
      <c r="G63" s="30">
        <v>0</v>
      </c>
      <c r="H63" s="35"/>
      <c r="I63" s="30">
        <v>0</v>
      </c>
      <c r="J63" s="30">
        <v>0</v>
      </c>
      <c r="K63" s="30">
        <v>0</v>
      </c>
      <c r="L63" s="30">
        <v>0</v>
      </c>
      <c r="M63" s="30">
        <v>0</v>
      </c>
    </row>
    <row r="64" spans="1:13" s="32" customFormat="1" ht="30.75" customHeight="1">
      <c r="A64" s="75"/>
      <c r="B64" s="20" t="s">
        <v>200</v>
      </c>
      <c r="C64" s="30">
        <v>5417</v>
      </c>
      <c r="D64" s="30">
        <v>7228</v>
      </c>
      <c r="E64" s="30">
        <v>0</v>
      </c>
      <c r="F64" s="30">
        <v>0</v>
      </c>
      <c r="G64" s="30">
        <v>5500</v>
      </c>
      <c r="H64" s="35"/>
      <c r="I64" s="30">
        <v>0</v>
      </c>
      <c r="J64" s="30">
        <v>0</v>
      </c>
      <c r="K64" s="30">
        <v>0</v>
      </c>
      <c r="L64" s="30">
        <v>0</v>
      </c>
      <c r="M64" s="30">
        <v>0</v>
      </c>
    </row>
    <row r="65" spans="1:13" s="32" customFormat="1" ht="30.75" customHeight="1">
      <c r="A65" s="75"/>
      <c r="B65" s="20" t="s">
        <v>191</v>
      </c>
      <c r="C65" s="30">
        <v>0</v>
      </c>
      <c r="D65" s="30">
        <v>0</v>
      </c>
      <c r="E65" s="30">
        <v>50000</v>
      </c>
      <c r="F65" s="30">
        <v>50000</v>
      </c>
      <c r="G65" s="30">
        <v>50000</v>
      </c>
      <c r="H65" s="103"/>
      <c r="I65" s="30">
        <v>0</v>
      </c>
      <c r="J65" s="30">
        <v>0</v>
      </c>
      <c r="K65" s="30">
        <v>0</v>
      </c>
      <c r="L65" s="30">
        <v>0</v>
      </c>
      <c r="M65" s="30">
        <v>0</v>
      </c>
    </row>
    <row r="66" spans="1:13" s="32" customFormat="1" ht="30.75" customHeight="1">
      <c r="A66" s="75"/>
      <c r="B66" s="20" t="s">
        <v>201</v>
      </c>
      <c r="C66" s="30">
        <v>0</v>
      </c>
      <c r="D66" s="93">
        <v>0</v>
      </c>
      <c r="E66" s="86">
        <v>30000</v>
      </c>
      <c r="F66" s="86">
        <v>35000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</row>
    <row r="67" spans="1:13" s="32" customFormat="1" ht="30.75" customHeight="1">
      <c r="A67" s="75"/>
      <c r="B67" s="20" t="s">
        <v>192</v>
      </c>
      <c r="C67" s="30">
        <v>0</v>
      </c>
      <c r="D67" s="93">
        <v>0</v>
      </c>
      <c r="E67" s="86">
        <v>0</v>
      </c>
      <c r="F67" s="30">
        <v>0</v>
      </c>
      <c r="G67" s="30">
        <v>5460</v>
      </c>
      <c r="H67" s="30"/>
      <c r="I67" s="30">
        <v>0</v>
      </c>
      <c r="J67" s="30">
        <v>0</v>
      </c>
      <c r="K67" s="30">
        <v>0</v>
      </c>
      <c r="L67" s="30">
        <v>0</v>
      </c>
      <c r="M67" s="30">
        <v>0</v>
      </c>
    </row>
    <row r="68" spans="1:13" s="32" customFormat="1" ht="30.75" customHeight="1">
      <c r="A68" s="75"/>
      <c r="B68" s="76" t="s">
        <v>98</v>
      </c>
      <c r="C68" s="17">
        <f t="shared" ref="C68:M68" si="28">SUM(C69:C69)</f>
        <v>0</v>
      </c>
      <c r="D68" s="91">
        <f t="shared" si="28"/>
        <v>10353</v>
      </c>
      <c r="E68" s="91">
        <f t="shared" si="28"/>
        <v>10500</v>
      </c>
      <c r="F68" s="17">
        <f t="shared" si="28"/>
        <v>0</v>
      </c>
      <c r="G68" s="17">
        <f t="shared" si="28"/>
        <v>17000</v>
      </c>
      <c r="H68" s="17">
        <f t="shared" si="28"/>
        <v>0</v>
      </c>
      <c r="I68" s="17">
        <f t="shared" si="28"/>
        <v>0</v>
      </c>
      <c r="J68" s="17">
        <f t="shared" si="28"/>
        <v>0</v>
      </c>
      <c r="K68" s="17">
        <f t="shared" si="28"/>
        <v>0</v>
      </c>
      <c r="L68" s="17">
        <f t="shared" si="28"/>
        <v>0</v>
      </c>
      <c r="M68" s="17">
        <f t="shared" si="28"/>
        <v>0</v>
      </c>
    </row>
    <row r="69" spans="1:13" s="32" customFormat="1" ht="30.75" customHeight="1">
      <c r="A69" s="75"/>
      <c r="B69" s="20" t="s">
        <v>141</v>
      </c>
      <c r="C69" s="83">
        <v>0</v>
      </c>
      <c r="D69" s="83">
        <v>10353</v>
      </c>
      <c r="E69" s="83">
        <v>10500</v>
      </c>
      <c r="F69" s="83">
        <v>0</v>
      </c>
      <c r="G69" s="83">
        <v>17000</v>
      </c>
      <c r="H69" s="80"/>
      <c r="I69" s="83">
        <v>0</v>
      </c>
      <c r="J69" s="83">
        <v>0</v>
      </c>
      <c r="K69" s="83">
        <v>0</v>
      </c>
      <c r="L69" s="83">
        <v>0</v>
      </c>
      <c r="M69" s="83">
        <v>0</v>
      </c>
    </row>
    <row r="70" spans="1:13" s="32" customFormat="1" ht="30.75" customHeight="1">
      <c r="A70" s="75"/>
      <c r="B70" s="22" t="s">
        <v>212</v>
      </c>
      <c r="C70" s="137">
        <f>SUM(C71)</f>
        <v>79</v>
      </c>
      <c r="D70" s="137">
        <f t="shared" ref="D70:M70" si="29">SUM(D71)</f>
        <v>0</v>
      </c>
      <c r="E70" s="137">
        <f t="shared" si="29"/>
        <v>41278</v>
      </c>
      <c r="F70" s="137">
        <f t="shared" si="29"/>
        <v>58152</v>
      </c>
      <c r="G70" s="137">
        <f t="shared" si="29"/>
        <v>58704</v>
      </c>
      <c r="H70" s="137">
        <f t="shared" si="29"/>
        <v>0</v>
      </c>
      <c r="I70" s="137">
        <f t="shared" si="29"/>
        <v>0</v>
      </c>
      <c r="J70" s="137">
        <f t="shared" si="29"/>
        <v>0</v>
      </c>
      <c r="K70" s="137">
        <f t="shared" si="29"/>
        <v>50</v>
      </c>
      <c r="L70" s="137">
        <f t="shared" si="29"/>
        <v>65</v>
      </c>
      <c r="M70" s="137">
        <f t="shared" si="29"/>
        <v>90</v>
      </c>
    </row>
    <row r="71" spans="1:13" s="32" customFormat="1" ht="30.75" customHeight="1">
      <c r="A71" s="75"/>
      <c r="B71" s="20" t="s">
        <v>210</v>
      </c>
      <c r="C71" s="83">
        <v>79</v>
      </c>
      <c r="D71" s="84">
        <v>0</v>
      </c>
      <c r="E71" s="84">
        <v>41278</v>
      </c>
      <c r="F71" s="84">
        <v>58152</v>
      </c>
      <c r="G71" s="84">
        <v>58704</v>
      </c>
      <c r="H71" s="80"/>
      <c r="I71" s="83">
        <v>0</v>
      </c>
      <c r="J71" s="83">
        <v>0</v>
      </c>
      <c r="K71" s="83">
        <v>50</v>
      </c>
      <c r="L71" s="83">
        <v>65</v>
      </c>
      <c r="M71" s="103">
        <v>90</v>
      </c>
    </row>
    <row r="72" spans="1:13" s="32" customFormat="1" ht="30.75" customHeight="1">
      <c r="A72" s="75"/>
      <c r="B72" s="76" t="s">
        <v>106</v>
      </c>
      <c r="C72" s="18">
        <f>SUM(C73)</f>
        <v>0</v>
      </c>
      <c r="D72" s="18">
        <f t="shared" ref="D72:M72" si="30">SUM(D73)</f>
        <v>0</v>
      </c>
      <c r="E72" s="18">
        <f t="shared" si="30"/>
        <v>50</v>
      </c>
      <c r="F72" s="18">
        <f t="shared" si="30"/>
        <v>0</v>
      </c>
      <c r="G72" s="18">
        <f t="shared" si="30"/>
        <v>0</v>
      </c>
      <c r="H72" s="18">
        <f t="shared" si="30"/>
        <v>0</v>
      </c>
      <c r="I72" s="18">
        <f t="shared" si="30"/>
        <v>0</v>
      </c>
      <c r="J72" s="18">
        <f t="shared" si="30"/>
        <v>0</v>
      </c>
      <c r="K72" s="18">
        <f t="shared" si="30"/>
        <v>50</v>
      </c>
      <c r="L72" s="18">
        <f t="shared" si="30"/>
        <v>0</v>
      </c>
      <c r="M72" s="18">
        <f t="shared" si="30"/>
        <v>0</v>
      </c>
    </row>
    <row r="73" spans="1:13" s="32" customFormat="1" ht="33.75" customHeight="1">
      <c r="A73" s="75"/>
      <c r="B73" s="20" t="s">
        <v>175</v>
      </c>
      <c r="C73" s="83">
        <v>0</v>
      </c>
      <c r="D73" s="83">
        <v>0</v>
      </c>
      <c r="E73" s="83">
        <v>50</v>
      </c>
      <c r="F73" s="83">
        <v>0</v>
      </c>
      <c r="G73" s="83">
        <v>0</v>
      </c>
      <c r="H73" s="80"/>
      <c r="I73" s="83">
        <v>0</v>
      </c>
      <c r="J73" s="83">
        <v>0</v>
      </c>
      <c r="K73" s="83">
        <v>50</v>
      </c>
      <c r="L73" s="83">
        <v>0</v>
      </c>
      <c r="M73" s="83">
        <v>0</v>
      </c>
    </row>
    <row r="74" spans="1:13" s="32" customFormat="1" ht="36.75" customHeight="1">
      <c r="A74" s="75"/>
      <c r="B74" s="76" t="s">
        <v>113</v>
      </c>
      <c r="C74" s="18">
        <f t="shared" ref="C74:M74" si="31">SUM(C75:C77)</f>
        <v>369</v>
      </c>
      <c r="D74" s="131">
        <f t="shared" si="31"/>
        <v>3137</v>
      </c>
      <c r="E74" s="131">
        <f t="shared" si="31"/>
        <v>28428</v>
      </c>
      <c r="F74" s="131">
        <f t="shared" si="31"/>
        <v>12657</v>
      </c>
      <c r="G74" s="131">
        <f t="shared" si="31"/>
        <v>0</v>
      </c>
      <c r="H74" s="131">
        <f t="shared" si="31"/>
        <v>0</v>
      </c>
      <c r="I74" s="131">
        <f t="shared" si="31"/>
        <v>0</v>
      </c>
      <c r="J74" s="131">
        <f t="shared" si="31"/>
        <v>0</v>
      </c>
      <c r="K74" s="131">
        <f t="shared" si="31"/>
        <v>0</v>
      </c>
      <c r="L74" s="131">
        <f t="shared" si="31"/>
        <v>0</v>
      </c>
      <c r="M74" s="131">
        <f t="shared" si="31"/>
        <v>0</v>
      </c>
    </row>
    <row r="75" spans="1:13" s="32" customFormat="1" ht="27" customHeight="1">
      <c r="A75" s="75"/>
      <c r="B75" s="20" t="s">
        <v>142</v>
      </c>
      <c r="C75" s="83">
        <v>89</v>
      </c>
      <c r="D75" s="85">
        <v>100</v>
      </c>
      <c r="E75" s="83">
        <v>0</v>
      </c>
      <c r="F75" s="83">
        <v>0</v>
      </c>
      <c r="G75" s="83">
        <v>0</v>
      </c>
      <c r="H75" s="89"/>
      <c r="I75" s="83">
        <v>0</v>
      </c>
      <c r="J75" s="83">
        <v>0</v>
      </c>
      <c r="K75" s="83">
        <v>0</v>
      </c>
      <c r="L75" s="83">
        <v>0</v>
      </c>
      <c r="M75" s="83">
        <v>0</v>
      </c>
    </row>
    <row r="76" spans="1:13" s="32" customFormat="1" ht="39" customHeight="1">
      <c r="A76" s="75"/>
      <c r="B76" s="20" t="s">
        <v>193</v>
      </c>
      <c r="C76" s="83">
        <v>182</v>
      </c>
      <c r="D76" s="85">
        <v>3037</v>
      </c>
      <c r="E76" s="83">
        <v>0</v>
      </c>
      <c r="F76" s="83">
        <v>0</v>
      </c>
      <c r="G76" s="83">
        <v>0</v>
      </c>
      <c r="H76" s="89"/>
      <c r="I76" s="83">
        <v>0</v>
      </c>
      <c r="J76" s="83">
        <v>0</v>
      </c>
      <c r="K76" s="83">
        <v>0</v>
      </c>
      <c r="L76" s="83">
        <v>0</v>
      </c>
      <c r="M76" s="83">
        <v>0</v>
      </c>
    </row>
    <row r="77" spans="1:13" s="32" customFormat="1" ht="27" customHeight="1">
      <c r="A77" s="75"/>
      <c r="B77" s="20" t="s">
        <v>143</v>
      </c>
      <c r="C77" s="83">
        <v>98</v>
      </c>
      <c r="D77" s="85">
        <v>0</v>
      </c>
      <c r="E77" s="83">
        <v>28428</v>
      </c>
      <c r="F77" s="83">
        <v>12657</v>
      </c>
      <c r="G77" s="83">
        <v>0</v>
      </c>
      <c r="H77" s="80"/>
      <c r="I77" s="83">
        <v>0</v>
      </c>
      <c r="J77" s="83">
        <v>0</v>
      </c>
      <c r="K77" s="83">
        <v>0</v>
      </c>
      <c r="L77" s="83">
        <v>0</v>
      </c>
      <c r="M77" s="83">
        <v>0</v>
      </c>
    </row>
    <row r="78" spans="1:13" s="32" customFormat="1" ht="64.5" customHeight="1">
      <c r="A78" s="30">
        <v>6</v>
      </c>
      <c r="B78" s="22" t="s">
        <v>63</v>
      </c>
      <c r="C78" s="17">
        <f t="shared" ref="C78:M78" si="32">SUM(C80+C85+C89+C92)</f>
        <v>1291652</v>
      </c>
      <c r="D78" s="17">
        <f t="shared" si="32"/>
        <v>831926</v>
      </c>
      <c r="E78" s="17">
        <f t="shared" si="32"/>
        <v>936015</v>
      </c>
      <c r="F78" s="17">
        <f t="shared" si="32"/>
        <v>1024020</v>
      </c>
      <c r="G78" s="17">
        <f t="shared" si="32"/>
        <v>1108172</v>
      </c>
      <c r="H78" s="17">
        <f t="shared" si="32"/>
        <v>0</v>
      </c>
      <c r="I78" s="17">
        <f t="shared" si="32"/>
        <v>1263381</v>
      </c>
      <c r="J78" s="17">
        <f t="shared" si="32"/>
        <v>821926</v>
      </c>
      <c r="K78" s="17">
        <f t="shared" si="32"/>
        <v>925015</v>
      </c>
      <c r="L78" s="17">
        <f t="shared" si="32"/>
        <v>1009020</v>
      </c>
      <c r="M78" s="17">
        <f t="shared" si="32"/>
        <v>1091172</v>
      </c>
    </row>
    <row r="79" spans="1:13" s="32" customFormat="1" ht="30" customHeight="1">
      <c r="A79" s="30"/>
      <c r="B79" s="20" t="s">
        <v>58</v>
      </c>
      <c r="C79" s="97"/>
      <c r="D79" s="97"/>
      <c r="E79" s="97"/>
      <c r="F79" s="97"/>
      <c r="G79" s="97"/>
      <c r="H79" s="36"/>
      <c r="I79" s="20"/>
      <c r="J79" s="20"/>
      <c r="K79" s="20"/>
      <c r="L79" s="20"/>
      <c r="M79" s="20"/>
    </row>
    <row r="80" spans="1:13" s="32" customFormat="1" ht="27" customHeight="1">
      <c r="A80" s="75"/>
      <c r="B80" s="22" t="s">
        <v>144</v>
      </c>
      <c r="C80" s="17">
        <f>SUM(C81:C84)</f>
        <v>1263935</v>
      </c>
      <c r="D80" s="17">
        <f t="shared" ref="D80:L80" si="33">SUM(D81:D84)</f>
        <v>810000</v>
      </c>
      <c r="E80" s="17">
        <f t="shared" si="33"/>
        <v>926000</v>
      </c>
      <c r="F80" s="17">
        <f t="shared" si="33"/>
        <v>1013000</v>
      </c>
      <c r="G80" s="17">
        <f t="shared" si="33"/>
        <v>1095000</v>
      </c>
      <c r="H80" s="17">
        <f t="shared" si="33"/>
        <v>0</v>
      </c>
      <c r="I80" s="17">
        <f t="shared" si="33"/>
        <v>1235664</v>
      </c>
      <c r="J80" s="17">
        <f t="shared" si="33"/>
        <v>800000</v>
      </c>
      <c r="K80" s="17">
        <f t="shared" si="33"/>
        <v>915000</v>
      </c>
      <c r="L80" s="17">
        <f t="shared" si="33"/>
        <v>998000</v>
      </c>
      <c r="M80" s="17">
        <f>SUM(M81:M84)</f>
        <v>1078000</v>
      </c>
    </row>
    <row r="81" spans="1:13" s="32" customFormat="1" ht="27" customHeight="1">
      <c r="A81" s="75"/>
      <c r="B81" s="20" t="s">
        <v>145</v>
      </c>
      <c r="C81" s="30">
        <v>36279</v>
      </c>
      <c r="D81" s="86">
        <v>30000</v>
      </c>
      <c r="E81" s="86">
        <v>35000</v>
      </c>
      <c r="F81" s="30">
        <v>38000</v>
      </c>
      <c r="G81" s="30">
        <v>38000</v>
      </c>
      <c r="H81" s="35"/>
      <c r="I81" s="30">
        <v>31691</v>
      </c>
      <c r="J81" s="86">
        <v>30000</v>
      </c>
      <c r="K81" s="86">
        <v>35000</v>
      </c>
      <c r="L81" s="30">
        <v>38000</v>
      </c>
      <c r="M81" s="30">
        <v>38000</v>
      </c>
    </row>
    <row r="82" spans="1:13" s="32" customFormat="1" ht="27" customHeight="1">
      <c r="A82" s="75"/>
      <c r="B82" s="20" t="s">
        <v>146</v>
      </c>
      <c r="C82" s="30">
        <v>23713</v>
      </c>
      <c r="D82" s="86">
        <v>20000</v>
      </c>
      <c r="E82" s="86">
        <v>21000</v>
      </c>
      <c r="F82" s="30">
        <v>25000</v>
      </c>
      <c r="G82" s="30">
        <v>27000</v>
      </c>
      <c r="H82" s="35"/>
      <c r="I82" s="30">
        <v>30</v>
      </c>
      <c r="J82" s="86">
        <v>10000</v>
      </c>
      <c r="K82" s="86">
        <v>10000</v>
      </c>
      <c r="L82" s="30">
        <v>10000</v>
      </c>
      <c r="M82" s="30">
        <v>10000</v>
      </c>
    </row>
    <row r="83" spans="1:13" s="32" customFormat="1" ht="27" customHeight="1">
      <c r="A83" s="75"/>
      <c r="B83" s="20" t="s">
        <v>147</v>
      </c>
      <c r="C83" s="30">
        <v>901286</v>
      </c>
      <c r="D83" s="86">
        <v>350000</v>
      </c>
      <c r="E83" s="86">
        <v>370000</v>
      </c>
      <c r="F83" s="30">
        <v>400000</v>
      </c>
      <c r="G83" s="30">
        <v>450000</v>
      </c>
      <c r="H83" s="35"/>
      <c r="I83" s="30">
        <v>901286</v>
      </c>
      <c r="J83" s="86">
        <v>350000</v>
      </c>
      <c r="K83" s="86">
        <v>370000</v>
      </c>
      <c r="L83" s="30">
        <v>400000</v>
      </c>
      <c r="M83" s="30">
        <v>450000</v>
      </c>
    </row>
    <row r="84" spans="1:13" s="32" customFormat="1" ht="27" customHeight="1">
      <c r="A84" s="75"/>
      <c r="B84" s="20" t="s">
        <v>148</v>
      </c>
      <c r="C84" s="30">
        <v>302657</v>
      </c>
      <c r="D84" s="86">
        <v>410000</v>
      </c>
      <c r="E84" s="86">
        <v>500000</v>
      </c>
      <c r="F84" s="30">
        <v>550000</v>
      </c>
      <c r="G84" s="30">
        <v>580000</v>
      </c>
      <c r="H84" s="35"/>
      <c r="I84" s="30">
        <v>302657</v>
      </c>
      <c r="J84" s="86">
        <v>410000</v>
      </c>
      <c r="K84" s="86">
        <v>500000</v>
      </c>
      <c r="L84" s="30">
        <v>550000</v>
      </c>
      <c r="M84" s="30">
        <v>580000</v>
      </c>
    </row>
    <row r="85" spans="1:13" s="32" customFormat="1" ht="51" customHeight="1">
      <c r="A85" s="75"/>
      <c r="B85" s="19" t="s">
        <v>101</v>
      </c>
      <c r="C85" s="17">
        <f>SUM(C86:C88)</f>
        <v>1370</v>
      </c>
      <c r="D85" s="130">
        <f t="shared" ref="D85:M85" si="34">SUM(D86:D88)</f>
        <v>126</v>
      </c>
      <c r="E85" s="130">
        <f t="shared" si="34"/>
        <v>15</v>
      </c>
      <c r="F85" s="130">
        <f t="shared" si="34"/>
        <v>20</v>
      </c>
      <c r="G85" s="130">
        <f t="shared" si="34"/>
        <v>172</v>
      </c>
      <c r="H85" s="130">
        <f t="shared" si="34"/>
        <v>0</v>
      </c>
      <c r="I85" s="130">
        <f t="shared" si="34"/>
        <v>1370</v>
      </c>
      <c r="J85" s="130">
        <f t="shared" si="34"/>
        <v>126</v>
      </c>
      <c r="K85" s="130">
        <f t="shared" si="34"/>
        <v>15</v>
      </c>
      <c r="L85" s="130">
        <f t="shared" si="34"/>
        <v>20</v>
      </c>
      <c r="M85" s="130">
        <f t="shared" si="34"/>
        <v>172</v>
      </c>
    </row>
    <row r="86" spans="1:13" s="32" customFormat="1" ht="20.25" customHeight="1">
      <c r="A86" s="75"/>
      <c r="B86" s="33" t="s">
        <v>203</v>
      </c>
      <c r="C86" s="30">
        <v>0</v>
      </c>
      <c r="D86" s="30">
        <v>95</v>
      </c>
      <c r="E86" s="30">
        <v>15</v>
      </c>
      <c r="F86" s="30">
        <v>20</v>
      </c>
      <c r="G86" s="30">
        <v>22</v>
      </c>
      <c r="H86" s="133"/>
      <c r="I86" s="30">
        <v>0</v>
      </c>
      <c r="J86" s="30">
        <v>95</v>
      </c>
      <c r="K86" s="30">
        <v>15</v>
      </c>
      <c r="L86" s="30">
        <v>20</v>
      </c>
      <c r="M86" s="30">
        <v>22</v>
      </c>
    </row>
    <row r="87" spans="1:13" s="32" customFormat="1" ht="18.75" customHeight="1">
      <c r="A87" s="75"/>
      <c r="B87" s="33" t="s">
        <v>204</v>
      </c>
      <c r="C87" s="30">
        <v>0</v>
      </c>
      <c r="D87" s="30">
        <v>15</v>
      </c>
      <c r="E87" s="30">
        <v>0</v>
      </c>
      <c r="F87" s="30">
        <v>0</v>
      </c>
      <c r="G87" s="30">
        <v>0</v>
      </c>
      <c r="H87" s="133"/>
      <c r="I87" s="30">
        <v>0</v>
      </c>
      <c r="J87" s="30">
        <v>15</v>
      </c>
      <c r="K87" s="30">
        <v>0</v>
      </c>
      <c r="L87" s="30">
        <v>0</v>
      </c>
      <c r="M87" s="30">
        <v>0</v>
      </c>
    </row>
    <row r="88" spans="1:13" s="32" customFormat="1" ht="27" customHeight="1">
      <c r="A88" s="75"/>
      <c r="B88" s="20" t="s">
        <v>149</v>
      </c>
      <c r="C88" s="30">
        <v>1370</v>
      </c>
      <c r="D88" s="86">
        <v>16</v>
      </c>
      <c r="E88" s="86">
        <v>0</v>
      </c>
      <c r="F88" s="30">
        <v>0</v>
      </c>
      <c r="G88" s="30">
        <v>150</v>
      </c>
      <c r="H88" s="35"/>
      <c r="I88" s="30">
        <v>1370</v>
      </c>
      <c r="J88" s="86">
        <v>16</v>
      </c>
      <c r="K88" s="86">
        <v>0</v>
      </c>
      <c r="L88" s="30">
        <v>0</v>
      </c>
      <c r="M88" s="30">
        <v>150</v>
      </c>
    </row>
    <row r="89" spans="1:13" s="32" customFormat="1" ht="53.25" customHeight="1">
      <c r="A89" s="75"/>
      <c r="B89" s="19" t="s">
        <v>98</v>
      </c>
      <c r="C89" s="17">
        <f>C90+C91</f>
        <v>26347</v>
      </c>
      <c r="D89" s="126">
        <f t="shared" ref="D89:M89" si="35">D90+D91</f>
        <v>21700</v>
      </c>
      <c r="E89" s="126">
        <f t="shared" si="35"/>
        <v>10000</v>
      </c>
      <c r="F89" s="126">
        <f t="shared" si="35"/>
        <v>11000</v>
      </c>
      <c r="G89" s="126">
        <f t="shared" si="35"/>
        <v>13000</v>
      </c>
      <c r="H89" s="126">
        <f t="shared" si="35"/>
        <v>0</v>
      </c>
      <c r="I89" s="126">
        <f t="shared" si="35"/>
        <v>26347</v>
      </c>
      <c r="J89" s="126">
        <f t="shared" si="35"/>
        <v>21700</v>
      </c>
      <c r="K89" s="126">
        <f t="shared" si="35"/>
        <v>10000</v>
      </c>
      <c r="L89" s="126">
        <f t="shared" si="35"/>
        <v>11000</v>
      </c>
      <c r="M89" s="126">
        <f t="shared" si="35"/>
        <v>13000</v>
      </c>
    </row>
    <row r="90" spans="1:13" s="32" customFormat="1" ht="27" customHeight="1">
      <c r="A90" s="75"/>
      <c r="B90" s="20" t="s">
        <v>150</v>
      </c>
      <c r="C90" s="30">
        <v>9634</v>
      </c>
      <c r="D90" s="86">
        <v>9700</v>
      </c>
      <c r="E90" s="86">
        <v>7000</v>
      </c>
      <c r="F90" s="30">
        <v>7000</v>
      </c>
      <c r="G90" s="30">
        <v>8000</v>
      </c>
      <c r="H90" s="35"/>
      <c r="I90" s="30">
        <v>9634</v>
      </c>
      <c r="J90" s="86">
        <v>9700</v>
      </c>
      <c r="K90" s="86">
        <v>7000</v>
      </c>
      <c r="L90" s="30">
        <v>7000</v>
      </c>
      <c r="M90" s="30">
        <v>8000</v>
      </c>
    </row>
    <row r="91" spans="1:13" s="32" customFormat="1" ht="33.75" customHeight="1">
      <c r="A91" s="75"/>
      <c r="B91" s="20" t="s">
        <v>151</v>
      </c>
      <c r="C91" s="30">
        <v>16713</v>
      </c>
      <c r="D91" s="86">
        <v>12000</v>
      </c>
      <c r="E91" s="86">
        <v>3000</v>
      </c>
      <c r="F91" s="30">
        <v>4000</v>
      </c>
      <c r="G91" s="30">
        <v>5000</v>
      </c>
      <c r="H91" s="35"/>
      <c r="I91" s="30">
        <v>16713</v>
      </c>
      <c r="J91" s="86">
        <v>12000</v>
      </c>
      <c r="K91" s="86">
        <v>3000</v>
      </c>
      <c r="L91" s="30">
        <v>4000</v>
      </c>
      <c r="M91" s="30">
        <v>5000</v>
      </c>
    </row>
    <row r="92" spans="1:13" s="32" customFormat="1" ht="36.75" customHeight="1">
      <c r="A92" s="75"/>
      <c r="B92" s="76" t="s">
        <v>105</v>
      </c>
      <c r="C92" s="17">
        <f>C93</f>
        <v>0</v>
      </c>
      <c r="D92" s="17">
        <f t="shared" ref="D92:M92" si="36">D93</f>
        <v>100</v>
      </c>
      <c r="E92" s="17">
        <f t="shared" si="36"/>
        <v>0</v>
      </c>
      <c r="F92" s="17">
        <f t="shared" si="36"/>
        <v>0</v>
      </c>
      <c r="G92" s="17">
        <f t="shared" si="36"/>
        <v>0</v>
      </c>
      <c r="H92" s="17">
        <f t="shared" si="36"/>
        <v>0</v>
      </c>
      <c r="I92" s="17">
        <f t="shared" si="36"/>
        <v>0</v>
      </c>
      <c r="J92" s="17">
        <f t="shared" si="36"/>
        <v>100</v>
      </c>
      <c r="K92" s="17">
        <f t="shared" si="36"/>
        <v>0</v>
      </c>
      <c r="L92" s="17">
        <f t="shared" si="36"/>
        <v>0</v>
      </c>
      <c r="M92" s="17">
        <f t="shared" si="36"/>
        <v>0</v>
      </c>
    </row>
    <row r="93" spans="1:13" s="32" customFormat="1" ht="33.75" customHeight="1">
      <c r="A93" s="75"/>
      <c r="B93" s="20" t="s">
        <v>152</v>
      </c>
      <c r="C93" s="30">
        <v>0</v>
      </c>
      <c r="D93" s="86">
        <v>100</v>
      </c>
      <c r="E93" s="86">
        <v>0</v>
      </c>
      <c r="F93" s="30">
        <v>0</v>
      </c>
      <c r="G93" s="30">
        <v>0</v>
      </c>
      <c r="H93" s="35"/>
      <c r="I93" s="30">
        <v>0</v>
      </c>
      <c r="J93" s="30">
        <v>100</v>
      </c>
      <c r="K93" s="30">
        <v>0</v>
      </c>
      <c r="L93" s="30">
        <v>0</v>
      </c>
      <c r="M93" s="30">
        <v>0</v>
      </c>
    </row>
    <row r="94" spans="1:13" s="32" customFormat="1" ht="84" customHeight="1">
      <c r="A94" s="30">
        <v>7</v>
      </c>
      <c r="B94" s="22" t="s">
        <v>64</v>
      </c>
      <c r="C94" s="108">
        <f>SUM(C97)</f>
        <v>89195</v>
      </c>
      <c r="D94" s="108">
        <f t="shared" ref="D94:G94" si="37">SUM(D97)</f>
        <v>92000</v>
      </c>
      <c r="E94" s="108">
        <f t="shared" si="37"/>
        <v>98500</v>
      </c>
      <c r="F94" s="108">
        <f t="shared" si="37"/>
        <v>110200</v>
      </c>
      <c r="G94" s="108">
        <f t="shared" si="37"/>
        <v>115000</v>
      </c>
      <c r="H94" s="36"/>
      <c r="I94" s="22" t="s">
        <v>65</v>
      </c>
      <c r="J94" s="22" t="s">
        <v>65</v>
      </c>
      <c r="K94" s="22" t="s">
        <v>65</v>
      </c>
      <c r="L94" s="22" t="s">
        <v>65</v>
      </c>
      <c r="M94" s="22" t="s">
        <v>65</v>
      </c>
    </row>
    <row r="95" spans="1:13" s="32" customFormat="1" ht="49.5" customHeight="1">
      <c r="A95" s="30"/>
      <c r="B95" s="20" t="s">
        <v>66</v>
      </c>
      <c r="C95" s="97"/>
      <c r="D95" s="97"/>
      <c r="E95" s="97"/>
      <c r="F95" s="97"/>
      <c r="G95" s="97"/>
      <c r="H95" s="36"/>
      <c r="I95" s="20" t="s">
        <v>65</v>
      </c>
      <c r="J95" s="20" t="s">
        <v>65</v>
      </c>
      <c r="K95" s="20" t="s">
        <v>65</v>
      </c>
      <c r="L95" s="20" t="s">
        <v>65</v>
      </c>
      <c r="M95" s="20" t="s">
        <v>65</v>
      </c>
    </row>
    <row r="96" spans="1:13" s="32" customFormat="1">
      <c r="A96" s="30"/>
      <c r="B96" s="20" t="s">
        <v>67</v>
      </c>
      <c r="C96" s="97"/>
      <c r="D96" s="97"/>
      <c r="E96" s="97"/>
      <c r="F96" s="97"/>
      <c r="G96" s="97"/>
      <c r="H96" s="36"/>
      <c r="I96" s="20" t="s">
        <v>65</v>
      </c>
      <c r="J96" s="20" t="s">
        <v>65</v>
      </c>
      <c r="K96" s="20" t="s">
        <v>65</v>
      </c>
      <c r="L96" s="20" t="s">
        <v>65</v>
      </c>
      <c r="M96" s="20" t="s">
        <v>65</v>
      </c>
    </row>
    <row r="97" spans="1:13" s="32" customFormat="1" ht="27" customHeight="1">
      <c r="A97" s="30"/>
      <c r="B97" s="94" t="s">
        <v>153</v>
      </c>
      <c r="C97" s="95">
        <v>89195</v>
      </c>
      <c r="D97" s="96">
        <v>92000</v>
      </c>
      <c r="E97" s="96">
        <v>98500</v>
      </c>
      <c r="F97" s="96">
        <v>110200</v>
      </c>
      <c r="G97" s="96">
        <v>115000</v>
      </c>
      <c r="H97" s="99"/>
      <c r="I97" s="94" t="s">
        <v>65</v>
      </c>
      <c r="J97" s="20" t="s">
        <v>65</v>
      </c>
      <c r="K97" s="20" t="s">
        <v>65</v>
      </c>
      <c r="L97" s="20" t="s">
        <v>65</v>
      </c>
      <c r="M97" s="20" t="s">
        <v>65</v>
      </c>
    </row>
    <row r="98" spans="1:13" s="32" customFormat="1" ht="39.75" customHeight="1">
      <c r="A98" s="30">
        <v>8</v>
      </c>
      <c r="B98" s="22" t="s">
        <v>154</v>
      </c>
      <c r="C98" s="17">
        <f>SUM(C100)</f>
        <v>6979</v>
      </c>
      <c r="D98" s="91">
        <f>SUM(D100)</f>
        <v>7000</v>
      </c>
      <c r="E98" s="91">
        <f>SUM(E100)</f>
        <v>7052</v>
      </c>
      <c r="F98" s="17">
        <f>SUM(F100)</f>
        <v>7100</v>
      </c>
      <c r="G98" s="17">
        <f>SUM(G100)</f>
        <v>7130</v>
      </c>
      <c r="H98" s="34"/>
      <c r="I98" s="22" t="s">
        <v>65</v>
      </c>
      <c r="J98" s="22" t="s">
        <v>65</v>
      </c>
      <c r="K98" s="22" t="s">
        <v>65</v>
      </c>
      <c r="L98" s="22" t="s">
        <v>65</v>
      </c>
      <c r="M98" s="22" t="s">
        <v>65</v>
      </c>
    </row>
    <row r="99" spans="1:13" s="32" customFormat="1" ht="27" customHeight="1">
      <c r="A99" s="30"/>
      <c r="B99" s="20" t="s">
        <v>68</v>
      </c>
      <c r="C99" s="30"/>
      <c r="D99" s="86"/>
      <c r="E99" s="86"/>
      <c r="F99" s="30"/>
      <c r="G99" s="30"/>
      <c r="H99" s="36"/>
      <c r="I99" s="20" t="s">
        <v>65</v>
      </c>
      <c r="J99" s="20" t="s">
        <v>65</v>
      </c>
      <c r="K99" s="20" t="s">
        <v>65</v>
      </c>
      <c r="L99" s="20" t="s">
        <v>65</v>
      </c>
      <c r="M99" s="20" t="s">
        <v>65</v>
      </c>
    </row>
    <row r="100" spans="1:13" s="32" customFormat="1" ht="27" customHeight="1">
      <c r="A100" s="30"/>
      <c r="B100" s="20" t="s">
        <v>153</v>
      </c>
      <c r="C100" s="86">
        <v>6979</v>
      </c>
      <c r="D100" s="139">
        <v>7000</v>
      </c>
      <c r="E100" s="139">
        <v>7052</v>
      </c>
      <c r="F100" s="139">
        <v>7100</v>
      </c>
      <c r="G100" s="139">
        <v>7130</v>
      </c>
      <c r="H100" s="36"/>
      <c r="I100" s="20" t="s">
        <v>65</v>
      </c>
      <c r="J100" s="20" t="s">
        <v>65</v>
      </c>
      <c r="K100" s="20" t="s">
        <v>65</v>
      </c>
      <c r="L100" s="20" t="s">
        <v>65</v>
      </c>
      <c r="M100" s="20" t="s">
        <v>65</v>
      </c>
    </row>
    <row r="101" spans="1:13" s="32" customFormat="1" ht="39.75" customHeight="1">
      <c r="A101" s="35"/>
      <c r="B101" s="162"/>
      <c r="C101" s="162"/>
      <c r="D101" s="162"/>
      <c r="E101" s="162"/>
      <c r="F101" s="162"/>
      <c r="G101" s="162"/>
    </row>
    <row r="102" spans="1:13" s="32" customFormat="1" ht="18.75">
      <c r="A102" s="35"/>
      <c r="B102" s="159"/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</row>
    <row r="103" spans="1:13" s="32" customFormat="1">
      <c r="A103" s="35"/>
      <c r="B103" s="14"/>
      <c r="C103" s="14"/>
      <c r="D103" s="11"/>
      <c r="E103" s="11"/>
      <c r="F103" s="11"/>
      <c r="G103" s="11"/>
      <c r="H103" s="11"/>
    </row>
    <row r="104" spans="1:13" s="32" customFormat="1">
      <c r="A104" s="35"/>
      <c r="B104" s="158" t="s">
        <v>165</v>
      </c>
      <c r="C104" s="158"/>
      <c r="D104" s="158"/>
      <c r="E104" s="158"/>
      <c r="F104" s="158"/>
      <c r="G104" s="158"/>
      <c r="H104" s="158"/>
    </row>
    <row r="105" spans="1:13" s="32" customFormat="1">
      <c r="A105" s="35"/>
      <c r="B105" s="158" t="s">
        <v>179</v>
      </c>
      <c r="C105" s="158"/>
      <c r="D105" s="158"/>
      <c r="E105" s="158"/>
      <c r="F105" s="158"/>
      <c r="G105" s="158"/>
      <c r="H105" s="158"/>
    </row>
    <row r="106" spans="1:13" s="32" customFormat="1">
      <c r="A106" s="35"/>
      <c r="B106" s="36"/>
      <c r="C106" s="36"/>
      <c r="D106" s="36"/>
      <c r="E106" s="36"/>
      <c r="F106" s="36"/>
      <c r="G106" s="36"/>
    </row>
    <row r="107" spans="1:13" s="32" customFormat="1">
      <c r="A107" s="35"/>
      <c r="B107" s="36"/>
      <c r="C107" s="36"/>
      <c r="D107" s="36"/>
      <c r="E107" s="36"/>
      <c r="F107" s="36"/>
      <c r="G107" s="36"/>
    </row>
    <row r="108" spans="1:13" s="32" customFormat="1">
      <c r="A108" s="35"/>
    </row>
    <row r="109" spans="1:13" s="32" customFormat="1">
      <c r="A109" s="35"/>
    </row>
    <row r="110" spans="1:13" s="32" customFormat="1">
      <c r="A110" s="35"/>
    </row>
    <row r="111" spans="1:13" s="32" customFormat="1">
      <c r="A111" s="35"/>
    </row>
    <row r="112" spans="1:13" s="32" customFormat="1">
      <c r="A112" s="35"/>
    </row>
    <row r="113" spans="1:1" s="32" customFormat="1">
      <c r="A113" s="35"/>
    </row>
    <row r="114" spans="1:1" s="32" customFormat="1">
      <c r="A114" s="35"/>
    </row>
    <row r="115" spans="1:1" s="32" customFormat="1">
      <c r="A115" s="35"/>
    </row>
    <row r="116" spans="1:1" s="32" customFormat="1">
      <c r="A116" s="35"/>
    </row>
    <row r="117" spans="1:1" s="32" customFormat="1">
      <c r="A117" s="35"/>
    </row>
    <row r="118" spans="1:1" s="32" customFormat="1">
      <c r="A118" s="35"/>
    </row>
    <row r="119" spans="1:1" s="32" customFormat="1">
      <c r="A119" s="35"/>
    </row>
    <row r="120" spans="1:1" s="32" customFormat="1">
      <c r="A120" s="35"/>
    </row>
    <row r="121" spans="1:1" s="32" customFormat="1">
      <c r="A121" s="35"/>
    </row>
    <row r="122" spans="1:1" s="32" customFormat="1">
      <c r="A122" s="35"/>
    </row>
    <row r="123" spans="1:1" s="32" customFormat="1">
      <c r="A123" s="35"/>
    </row>
    <row r="124" spans="1:1" s="32" customFormat="1">
      <c r="A124" s="35"/>
    </row>
    <row r="125" spans="1:1" s="32" customFormat="1">
      <c r="A125" s="35"/>
    </row>
    <row r="126" spans="1:1" s="32" customFormat="1">
      <c r="A126" s="35"/>
    </row>
    <row r="127" spans="1:1" s="32" customFormat="1">
      <c r="A127" s="35"/>
    </row>
    <row r="128" spans="1:1" s="32" customFormat="1">
      <c r="A128" s="35"/>
    </row>
    <row r="129" spans="1:1" s="32" customFormat="1">
      <c r="A129" s="35"/>
    </row>
    <row r="130" spans="1:1" s="32" customFormat="1">
      <c r="A130" s="35"/>
    </row>
    <row r="131" spans="1:1" s="32" customFormat="1">
      <c r="A131" s="35"/>
    </row>
    <row r="132" spans="1:1" s="32" customFormat="1">
      <c r="A132" s="35"/>
    </row>
    <row r="133" spans="1:1" s="32" customFormat="1">
      <c r="A133" s="35"/>
    </row>
    <row r="134" spans="1:1" s="32" customFormat="1">
      <c r="A134" s="35"/>
    </row>
    <row r="135" spans="1:1" s="32" customFormat="1">
      <c r="A135" s="35"/>
    </row>
    <row r="136" spans="1:1" s="32" customFormat="1">
      <c r="A136" s="35"/>
    </row>
    <row r="137" spans="1:1" s="32" customFormat="1">
      <c r="A137" s="35"/>
    </row>
    <row r="138" spans="1:1" s="32" customFormat="1">
      <c r="A138" s="35"/>
    </row>
    <row r="139" spans="1:1" s="32" customFormat="1">
      <c r="A139" s="35"/>
    </row>
    <row r="140" spans="1:1" s="32" customFormat="1">
      <c r="A140" s="35"/>
    </row>
    <row r="141" spans="1:1" s="32" customFormat="1">
      <c r="A141" s="35"/>
    </row>
    <row r="142" spans="1:1" s="32" customFormat="1">
      <c r="A142" s="35"/>
    </row>
    <row r="143" spans="1:1" s="32" customFormat="1">
      <c r="A143" s="35"/>
    </row>
    <row r="144" spans="1:1" s="32" customFormat="1">
      <c r="A144" s="35"/>
    </row>
    <row r="145" spans="1:1" s="32" customFormat="1">
      <c r="A145" s="35"/>
    </row>
    <row r="146" spans="1:1" s="32" customFormat="1">
      <c r="A146" s="35"/>
    </row>
    <row r="147" spans="1:1" s="32" customFormat="1">
      <c r="A147" s="35"/>
    </row>
    <row r="148" spans="1:1" s="32" customFormat="1">
      <c r="A148" s="35"/>
    </row>
    <row r="149" spans="1:1" s="32" customFormat="1">
      <c r="A149" s="35"/>
    </row>
    <row r="150" spans="1:1" s="32" customFormat="1">
      <c r="A150" s="35"/>
    </row>
    <row r="151" spans="1:1" s="32" customFormat="1">
      <c r="A151" s="35"/>
    </row>
    <row r="152" spans="1:1" s="32" customFormat="1">
      <c r="A152" s="35"/>
    </row>
    <row r="153" spans="1:1" s="32" customFormat="1">
      <c r="A153" s="35"/>
    </row>
    <row r="154" spans="1:1" s="32" customFormat="1">
      <c r="A154" s="35"/>
    </row>
    <row r="155" spans="1:1" s="32" customFormat="1">
      <c r="A155" s="35"/>
    </row>
    <row r="156" spans="1:1" s="32" customFormat="1">
      <c r="A156" s="35"/>
    </row>
    <row r="157" spans="1:1" s="32" customFormat="1">
      <c r="A157" s="35"/>
    </row>
    <row r="158" spans="1:1" s="32" customFormat="1">
      <c r="A158" s="35"/>
    </row>
    <row r="159" spans="1:1" s="32" customFormat="1">
      <c r="A159" s="35"/>
    </row>
    <row r="160" spans="1:1" s="32" customFormat="1">
      <c r="A160" s="35"/>
    </row>
    <row r="161" spans="1:1" s="32" customFormat="1">
      <c r="A161" s="35"/>
    </row>
    <row r="162" spans="1:1" s="32" customFormat="1">
      <c r="A162" s="35"/>
    </row>
    <row r="163" spans="1:1" s="32" customFormat="1">
      <c r="A163" s="35"/>
    </row>
    <row r="164" spans="1:1" s="32" customFormat="1">
      <c r="A164" s="35"/>
    </row>
    <row r="165" spans="1:1" s="32" customFormat="1">
      <c r="A165" s="35"/>
    </row>
    <row r="166" spans="1:1" s="32" customFormat="1">
      <c r="A166" s="35"/>
    </row>
    <row r="167" spans="1:1" s="32" customFormat="1">
      <c r="A167" s="35"/>
    </row>
    <row r="168" spans="1:1" s="32" customFormat="1">
      <c r="A168" s="35"/>
    </row>
    <row r="169" spans="1:1" s="32" customFormat="1">
      <c r="A169" s="35"/>
    </row>
    <row r="170" spans="1:1" s="32" customFormat="1">
      <c r="A170" s="35"/>
    </row>
    <row r="171" spans="1:1" s="32" customFormat="1">
      <c r="A171" s="35"/>
    </row>
    <row r="172" spans="1:1" s="32" customFormat="1">
      <c r="A172" s="35"/>
    </row>
    <row r="173" spans="1:1" s="32" customFormat="1">
      <c r="A173" s="35"/>
    </row>
    <row r="174" spans="1:1" s="32" customFormat="1">
      <c r="A174" s="35"/>
    </row>
    <row r="175" spans="1:1" s="32" customFormat="1">
      <c r="A175" s="35"/>
    </row>
    <row r="176" spans="1:1" s="32" customFormat="1">
      <c r="A176" s="35"/>
    </row>
    <row r="177" spans="1:1" s="32" customFormat="1">
      <c r="A177" s="35"/>
    </row>
    <row r="178" spans="1:1" s="32" customFormat="1">
      <c r="A178" s="35"/>
    </row>
    <row r="179" spans="1:1" s="32" customFormat="1">
      <c r="A179" s="35"/>
    </row>
    <row r="180" spans="1:1" s="32" customFormat="1">
      <c r="A180" s="35"/>
    </row>
    <row r="181" spans="1:1" s="32" customFormat="1">
      <c r="A181" s="35"/>
    </row>
    <row r="182" spans="1:1" s="32" customFormat="1">
      <c r="A182" s="35"/>
    </row>
    <row r="183" spans="1:1" s="32" customFormat="1">
      <c r="A183" s="35"/>
    </row>
    <row r="184" spans="1:1" s="32" customFormat="1">
      <c r="A184" s="35"/>
    </row>
    <row r="185" spans="1:1" s="32" customFormat="1">
      <c r="A185" s="35"/>
    </row>
    <row r="186" spans="1:1" s="32" customFormat="1">
      <c r="A186" s="35"/>
    </row>
    <row r="187" spans="1:1" s="32" customFormat="1">
      <c r="A187" s="35"/>
    </row>
    <row r="188" spans="1:1" s="32" customFormat="1">
      <c r="A188" s="35"/>
    </row>
    <row r="189" spans="1:1" s="32" customFormat="1">
      <c r="A189" s="35"/>
    </row>
    <row r="190" spans="1:1" s="32" customFormat="1">
      <c r="A190" s="35"/>
    </row>
    <row r="191" spans="1:1" s="32" customFormat="1">
      <c r="A191" s="35"/>
    </row>
    <row r="192" spans="1:1" s="32" customFormat="1">
      <c r="A192" s="35"/>
    </row>
    <row r="193" spans="1:1" s="32" customFormat="1">
      <c r="A193" s="35"/>
    </row>
  </sheetData>
  <mergeCells count="15">
    <mergeCell ref="B104:H104"/>
    <mergeCell ref="B105:H105"/>
    <mergeCell ref="B102:L102"/>
    <mergeCell ref="A6:A8"/>
    <mergeCell ref="B6:B8"/>
    <mergeCell ref="C6:G6"/>
    <mergeCell ref="I6:M6"/>
    <mergeCell ref="E8:G8"/>
    <mergeCell ref="K8:M8"/>
    <mergeCell ref="B101:G101"/>
    <mergeCell ref="B1:M1"/>
    <mergeCell ref="B2:M2"/>
    <mergeCell ref="B3:M3"/>
    <mergeCell ref="B4:M4"/>
    <mergeCell ref="K5:M5"/>
  </mergeCells>
  <pageMargins left="0.39370078740157483" right="0.39370078740157483" top="0.98425196850393704" bottom="0.39370078740157483" header="0.51181102362204722" footer="0"/>
  <pageSetup paperSize="9" scale="74" orientation="landscape" horizontalDpi="300" verticalDpi="300" r:id="rId1"/>
  <headerFooter alignWithMargins="0"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view="pageBreakPreview" topLeftCell="A13" zoomScale="75" zoomScaleNormal="75" zoomScaleSheetLayoutView="75" workbookViewId="0">
      <selection activeCell="A29" sqref="A29:G29"/>
    </sheetView>
  </sheetViews>
  <sheetFormatPr defaultRowHeight="12.75"/>
  <cols>
    <col min="1" max="1" width="47.28515625" style="11" customWidth="1"/>
    <col min="2" max="2" width="23.85546875" style="11" customWidth="1"/>
    <col min="3" max="3" width="11.5703125" style="11" customWidth="1"/>
    <col min="4" max="4" width="11.7109375" style="11" customWidth="1"/>
    <col min="5" max="5" width="12.42578125" style="11" customWidth="1"/>
    <col min="6" max="6" width="11.5703125" style="11" customWidth="1"/>
    <col min="7" max="7" width="11" style="11" customWidth="1"/>
    <col min="8" max="9" width="9.140625" style="11" hidden="1" customWidth="1"/>
    <col min="10" max="16384" width="9.140625" style="11"/>
  </cols>
  <sheetData>
    <row r="1" spans="1:9" ht="20.25">
      <c r="A1" s="168" t="s">
        <v>69</v>
      </c>
      <c r="B1" s="168"/>
      <c r="C1" s="168"/>
      <c r="D1" s="168"/>
      <c r="E1" s="168"/>
      <c r="F1" s="168"/>
      <c r="G1" s="168"/>
      <c r="H1" s="168"/>
      <c r="I1" s="168"/>
    </row>
    <row r="2" spans="1:9" ht="20.25">
      <c r="A2" s="167" t="s">
        <v>70</v>
      </c>
      <c r="B2" s="167"/>
      <c r="C2" s="167"/>
      <c r="D2" s="167"/>
      <c r="E2" s="167"/>
      <c r="F2" s="167"/>
      <c r="G2" s="167"/>
      <c r="H2" s="167"/>
      <c r="I2" s="167"/>
    </row>
    <row r="3" spans="1:9" ht="27" customHeight="1">
      <c r="A3" s="167" t="s">
        <v>71</v>
      </c>
      <c r="B3" s="167"/>
      <c r="C3" s="167"/>
      <c r="D3" s="167"/>
      <c r="E3" s="167"/>
      <c r="F3" s="167"/>
      <c r="G3" s="167"/>
      <c r="H3" s="12"/>
      <c r="I3" s="12"/>
    </row>
    <row r="4" spans="1:9" ht="20.25">
      <c r="A4" s="167" t="s">
        <v>72</v>
      </c>
      <c r="B4" s="167"/>
      <c r="C4" s="167"/>
      <c r="D4" s="167"/>
      <c r="E4" s="167"/>
      <c r="F4" s="167"/>
      <c r="G4" s="167"/>
      <c r="H4" s="13"/>
      <c r="I4" s="13"/>
    </row>
    <row r="5" spans="1:9" ht="20.25">
      <c r="A5" s="167" t="s">
        <v>73</v>
      </c>
      <c r="B5" s="167"/>
      <c r="C5" s="167"/>
      <c r="D5" s="167"/>
      <c r="E5" s="167"/>
      <c r="F5" s="167"/>
      <c r="G5" s="167"/>
      <c r="H5" s="13"/>
      <c r="I5" s="13"/>
    </row>
    <row r="6" spans="1:9" ht="20.25">
      <c r="A6" s="167" t="s">
        <v>74</v>
      </c>
      <c r="B6" s="167"/>
      <c r="C6" s="167"/>
      <c r="D6" s="167"/>
      <c r="E6" s="167"/>
      <c r="F6" s="167"/>
      <c r="G6" s="167"/>
      <c r="H6" s="13"/>
      <c r="I6" s="13"/>
    </row>
    <row r="7" spans="1:9" ht="30" customHeight="1">
      <c r="A7" s="156" t="s">
        <v>157</v>
      </c>
      <c r="B7" s="156"/>
      <c r="C7" s="156"/>
      <c r="D7" s="156"/>
      <c r="E7" s="156"/>
      <c r="F7" s="156"/>
      <c r="G7" s="156"/>
      <c r="H7" s="13"/>
      <c r="I7" s="13"/>
    </row>
    <row r="8" spans="1:9" ht="15.75">
      <c r="A8" s="14"/>
      <c r="B8" s="14"/>
      <c r="C8" s="14"/>
      <c r="D8" s="14"/>
      <c r="E8" s="14"/>
      <c r="F8" s="14"/>
      <c r="G8" s="14"/>
      <c r="H8" s="14"/>
      <c r="I8" s="14"/>
    </row>
    <row r="9" spans="1:9" ht="18.75">
      <c r="A9" s="15" t="s">
        <v>75</v>
      </c>
      <c r="B9" s="16"/>
      <c r="C9" s="14"/>
      <c r="D9" s="14"/>
      <c r="E9" s="14"/>
      <c r="F9" s="14"/>
      <c r="G9" s="14"/>
      <c r="H9" s="14"/>
      <c r="I9" s="14"/>
    </row>
    <row r="10" spans="1:9" ht="15.75">
      <c r="A10" s="164" t="s">
        <v>76</v>
      </c>
      <c r="B10" s="164"/>
      <c r="C10" s="164"/>
      <c r="D10" s="164"/>
      <c r="E10" s="164"/>
      <c r="F10" s="164"/>
      <c r="G10" s="164"/>
    </row>
    <row r="11" spans="1:9" ht="19.5" customHeight="1">
      <c r="A11" s="160" t="s">
        <v>77</v>
      </c>
      <c r="B11" s="165" t="s">
        <v>78</v>
      </c>
      <c r="C11" s="135" t="s">
        <v>94</v>
      </c>
      <c r="D11" s="135" t="s">
        <v>124</v>
      </c>
      <c r="E11" s="135" t="s">
        <v>181</v>
      </c>
      <c r="F11" s="135" t="s">
        <v>195</v>
      </c>
      <c r="G11" s="135" t="s">
        <v>209</v>
      </c>
    </row>
    <row r="12" spans="1:9" ht="33.75" customHeight="1">
      <c r="A12" s="160"/>
      <c r="B12" s="166"/>
      <c r="C12" s="18" t="s">
        <v>54</v>
      </c>
      <c r="D12" s="18" t="s">
        <v>55</v>
      </c>
      <c r="E12" s="161" t="s">
        <v>13</v>
      </c>
      <c r="F12" s="161"/>
      <c r="G12" s="161"/>
    </row>
    <row r="13" spans="1:9" ht="52.5" customHeight="1">
      <c r="A13" s="19" t="s">
        <v>79</v>
      </c>
      <c r="B13" s="19"/>
      <c r="C13" s="18">
        <f>SUM(C15:C27)</f>
        <v>1159.3</v>
      </c>
      <c r="D13" s="109">
        <f>SUM(D15:D27)</f>
        <v>800</v>
      </c>
      <c r="E13" s="109">
        <f>SUM(E15:E27)</f>
        <v>932.6</v>
      </c>
      <c r="F13" s="109">
        <f>SUM(F15:F27)</f>
        <v>685</v>
      </c>
      <c r="G13" s="109">
        <f>SUM(G15:G27)</f>
        <v>42</v>
      </c>
    </row>
    <row r="14" spans="1:9" ht="18" customHeight="1">
      <c r="A14" s="20" t="s">
        <v>80</v>
      </c>
      <c r="B14" s="20"/>
      <c r="C14" s="21"/>
      <c r="D14" s="21"/>
      <c r="E14" s="21"/>
      <c r="F14" s="21"/>
      <c r="G14" s="21"/>
    </row>
    <row r="15" spans="1:9" ht="51" customHeight="1">
      <c r="A15" s="141" t="s">
        <v>214</v>
      </c>
      <c r="B15" s="104" t="s">
        <v>159</v>
      </c>
      <c r="C15" s="107">
        <v>847.3</v>
      </c>
      <c r="D15" s="107"/>
      <c r="E15" s="21"/>
      <c r="F15" s="21"/>
      <c r="G15" s="21"/>
    </row>
    <row r="16" spans="1:9" ht="48" customHeight="1">
      <c r="A16" s="141" t="s">
        <v>215</v>
      </c>
      <c r="B16" s="104" t="s">
        <v>159</v>
      </c>
      <c r="C16" s="107"/>
      <c r="D16" s="107">
        <v>800</v>
      </c>
      <c r="E16" s="21"/>
      <c r="F16" s="21"/>
      <c r="G16" s="21"/>
    </row>
    <row r="17" spans="1:7" ht="36.75" customHeight="1">
      <c r="A17" s="104" t="s">
        <v>213</v>
      </c>
      <c r="B17" s="104" t="s">
        <v>158</v>
      </c>
      <c r="C17" s="21">
        <v>312</v>
      </c>
      <c r="D17" s="21"/>
      <c r="E17" s="21"/>
      <c r="F17" s="21"/>
      <c r="G17" s="21"/>
    </row>
    <row r="18" spans="1:7" ht="36.75" customHeight="1">
      <c r="A18" s="104" t="s">
        <v>201</v>
      </c>
      <c r="B18" s="104" t="s">
        <v>159</v>
      </c>
      <c r="C18" s="21"/>
      <c r="D18" s="21"/>
      <c r="E18" s="21">
        <v>315</v>
      </c>
      <c r="F18" s="21"/>
      <c r="G18" s="21"/>
    </row>
    <row r="19" spans="1:7" ht="36.75" customHeight="1">
      <c r="A19" s="104" t="s">
        <v>216</v>
      </c>
      <c r="B19" s="104" t="s">
        <v>158</v>
      </c>
      <c r="C19" s="21"/>
      <c r="D19" s="21"/>
      <c r="E19" s="21">
        <v>300</v>
      </c>
      <c r="F19" s="21">
        <v>341</v>
      </c>
      <c r="G19" s="21"/>
    </row>
    <row r="20" spans="1:7" ht="36.75" customHeight="1">
      <c r="A20" s="104" t="s">
        <v>217</v>
      </c>
      <c r="B20" s="104" t="s">
        <v>159</v>
      </c>
      <c r="C20" s="21"/>
      <c r="D20" s="21"/>
      <c r="E20" s="21">
        <v>83</v>
      </c>
      <c r="F20" s="21"/>
      <c r="G20" s="21"/>
    </row>
    <row r="21" spans="1:7" ht="36.75" customHeight="1">
      <c r="A21" s="104" t="s">
        <v>218</v>
      </c>
      <c r="B21" s="104" t="s">
        <v>159</v>
      </c>
      <c r="C21" s="21"/>
      <c r="D21" s="21"/>
      <c r="E21" s="21"/>
      <c r="F21" s="21">
        <v>121</v>
      </c>
      <c r="G21" s="21"/>
    </row>
    <row r="22" spans="1:7" ht="54" customHeight="1">
      <c r="A22" s="104" t="s">
        <v>160</v>
      </c>
      <c r="B22" s="106" t="s">
        <v>159</v>
      </c>
      <c r="C22" s="107"/>
      <c r="D22" s="107"/>
      <c r="E22" s="107"/>
      <c r="F22" s="107">
        <v>181</v>
      </c>
      <c r="G22" s="138"/>
    </row>
    <row r="23" spans="1:7" ht="48.75" customHeight="1">
      <c r="A23" s="105" t="s">
        <v>161</v>
      </c>
      <c r="B23" s="104" t="s">
        <v>158</v>
      </c>
      <c r="C23" s="107"/>
      <c r="D23" s="107"/>
      <c r="E23" s="107">
        <v>148</v>
      </c>
      <c r="F23" s="107"/>
      <c r="G23" s="138"/>
    </row>
    <row r="24" spans="1:7" ht="47.25">
      <c r="A24" s="104" t="s">
        <v>162</v>
      </c>
      <c r="B24" s="106" t="s">
        <v>159</v>
      </c>
      <c r="C24" s="107"/>
      <c r="D24" s="107"/>
      <c r="E24" s="107">
        <v>42</v>
      </c>
      <c r="F24" s="107"/>
      <c r="G24" s="138"/>
    </row>
    <row r="25" spans="1:7" ht="47.25">
      <c r="A25" s="104" t="s">
        <v>206</v>
      </c>
      <c r="B25" s="106" t="s">
        <v>159</v>
      </c>
      <c r="C25" s="107"/>
      <c r="D25" s="107"/>
      <c r="E25" s="107"/>
      <c r="F25" s="107">
        <v>42</v>
      </c>
      <c r="G25" s="138"/>
    </row>
    <row r="26" spans="1:7" ht="63">
      <c r="A26" s="105" t="s">
        <v>164</v>
      </c>
      <c r="B26" s="104" t="s">
        <v>159</v>
      </c>
      <c r="C26" s="107"/>
      <c r="D26" s="107"/>
      <c r="E26" s="107">
        <v>44.6</v>
      </c>
      <c r="F26" s="107"/>
      <c r="G26" s="138"/>
    </row>
    <row r="27" spans="1:7" ht="47.25">
      <c r="A27" s="105" t="s">
        <v>163</v>
      </c>
      <c r="B27" s="104" t="s">
        <v>158</v>
      </c>
      <c r="C27" s="107"/>
      <c r="D27" s="107"/>
      <c r="E27" s="107"/>
      <c r="F27" s="107"/>
      <c r="G27" s="113">
        <v>42</v>
      </c>
    </row>
    <row r="29" spans="1:7" ht="18.75">
      <c r="A29" s="159"/>
      <c r="B29" s="159"/>
      <c r="C29" s="159"/>
      <c r="D29" s="159"/>
      <c r="E29" s="159"/>
      <c r="F29" s="159"/>
      <c r="G29" s="159"/>
    </row>
    <row r="30" spans="1:7" ht="15.75">
      <c r="A30" s="14"/>
      <c r="B30" s="14"/>
    </row>
    <row r="31" spans="1:7" ht="15.75">
      <c r="A31" s="158" t="s">
        <v>165</v>
      </c>
      <c r="B31" s="158"/>
      <c r="C31" s="158"/>
      <c r="D31" s="158"/>
      <c r="E31" s="158"/>
      <c r="F31" s="158"/>
      <c r="G31" s="158"/>
    </row>
    <row r="32" spans="1:7" ht="15.75">
      <c r="A32" s="158" t="s">
        <v>179</v>
      </c>
      <c r="B32" s="158"/>
      <c r="C32" s="158"/>
      <c r="D32" s="158"/>
      <c r="E32" s="158"/>
      <c r="F32" s="158"/>
      <c r="G32" s="158"/>
    </row>
    <row r="33" spans="1:7" ht="15">
      <c r="A33" s="163"/>
      <c r="B33" s="163"/>
      <c r="C33" s="163"/>
      <c r="D33" s="163"/>
      <c r="E33" s="163"/>
      <c r="F33" s="163"/>
      <c r="G33" s="163"/>
    </row>
  </sheetData>
  <mergeCells count="15">
    <mergeCell ref="A6:G6"/>
    <mergeCell ref="A1:I1"/>
    <mergeCell ref="A2:I2"/>
    <mergeCell ref="A3:G3"/>
    <mergeCell ref="A4:G4"/>
    <mergeCell ref="A5:G5"/>
    <mergeCell ref="A29:G29"/>
    <mergeCell ref="A31:G31"/>
    <mergeCell ref="A32:G32"/>
    <mergeCell ref="A33:G33"/>
    <mergeCell ref="A7:G7"/>
    <mergeCell ref="A10:G10"/>
    <mergeCell ref="A11:A12"/>
    <mergeCell ref="B11:B12"/>
    <mergeCell ref="E12:G12"/>
  </mergeCells>
  <pageMargins left="0.78740157480314965" right="0.39370078740157483" top="0.98425196850393704" bottom="0.59055118110236227" header="0.51181102362204722" footer="0.51181102362204722"/>
  <pageSetup paperSize="9" scale="71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view="pageBreakPreview" topLeftCell="A19" zoomScale="60" zoomScaleNormal="75" workbookViewId="0">
      <selection activeCell="F42" sqref="F42"/>
    </sheetView>
  </sheetViews>
  <sheetFormatPr defaultRowHeight="12.75"/>
  <cols>
    <col min="1" max="1" width="38.7109375" style="11" customWidth="1"/>
    <col min="2" max="2" width="20.5703125" style="11" customWidth="1"/>
    <col min="3" max="3" width="13.42578125" style="11" customWidth="1"/>
    <col min="4" max="5" width="10.7109375" style="11" customWidth="1"/>
    <col min="6" max="6" width="10.85546875" style="11" customWidth="1"/>
    <col min="7" max="7" width="11.28515625" style="11" customWidth="1"/>
    <col min="8" max="8" width="11.7109375" style="11" customWidth="1"/>
    <col min="9" max="9" width="9.140625" style="11" hidden="1" customWidth="1"/>
    <col min="10" max="16384" width="9.140625" style="11"/>
  </cols>
  <sheetData>
    <row r="1" spans="1:9" ht="20.25">
      <c r="A1" s="168" t="s">
        <v>88</v>
      </c>
      <c r="B1" s="168"/>
      <c r="C1" s="168"/>
      <c r="D1" s="168"/>
      <c r="E1" s="168"/>
      <c r="F1" s="168"/>
      <c r="G1" s="168"/>
      <c r="H1" s="168"/>
      <c r="I1" s="168"/>
    </row>
    <row r="2" spans="1:9" ht="20.25">
      <c r="A2" s="170" t="s">
        <v>87</v>
      </c>
      <c r="B2" s="170"/>
      <c r="C2" s="170"/>
      <c r="D2" s="170"/>
      <c r="E2" s="170"/>
      <c r="F2" s="170"/>
      <c r="G2" s="170"/>
      <c r="H2" s="170"/>
      <c r="I2" s="59"/>
    </row>
    <row r="3" spans="1:9" ht="20.25">
      <c r="A3" s="167" t="s">
        <v>166</v>
      </c>
      <c r="B3" s="167"/>
      <c r="C3" s="167"/>
      <c r="D3" s="167"/>
      <c r="E3" s="167"/>
      <c r="F3" s="167"/>
      <c r="G3" s="167"/>
      <c r="H3" s="167"/>
      <c r="I3" s="167"/>
    </row>
    <row r="4" spans="1:9" ht="20.25">
      <c r="A4" s="167" t="s">
        <v>86</v>
      </c>
      <c r="B4" s="167"/>
      <c r="C4" s="167"/>
      <c r="D4" s="167"/>
      <c r="E4" s="167"/>
      <c r="F4" s="167"/>
      <c r="G4" s="167"/>
      <c r="H4" s="167"/>
      <c r="I4" s="167"/>
    </row>
    <row r="5" spans="1:9" ht="20.25">
      <c r="A5" s="167" t="s">
        <v>85</v>
      </c>
      <c r="B5" s="167"/>
      <c r="C5" s="167"/>
      <c r="D5" s="167"/>
      <c r="E5" s="167"/>
      <c r="F5" s="167"/>
      <c r="G5" s="167"/>
      <c r="H5" s="167"/>
      <c r="I5" s="12"/>
    </row>
    <row r="6" spans="1:9" ht="20.25">
      <c r="A6" s="167" t="s">
        <v>207</v>
      </c>
      <c r="B6" s="167"/>
      <c r="C6" s="167"/>
      <c r="D6" s="167"/>
      <c r="E6" s="167"/>
      <c r="F6" s="167"/>
      <c r="G6" s="167"/>
      <c r="H6" s="167"/>
      <c r="I6" s="167"/>
    </row>
    <row r="7" spans="1:9" s="27" customFormat="1" ht="18.75">
      <c r="A7" s="15" t="s">
        <v>48</v>
      </c>
      <c r="B7" s="11"/>
    </row>
    <row r="8" spans="1:9" ht="15.75" customHeight="1">
      <c r="A8" s="160" t="s">
        <v>51</v>
      </c>
      <c r="B8" s="165" t="s">
        <v>84</v>
      </c>
      <c r="C8" s="160" t="s">
        <v>83</v>
      </c>
      <c r="D8" s="140" t="s">
        <v>94</v>
      </c>
      <c r="E8" s="140" t="s">
        <v>124</v>
      </c>
      <c r="F8" s="140" t="s">
        <v>181</v>
      </c>
      <c r="G8" s="140" t="s">
        <v>195</v>
      </c>
      <c r="H8" s="140" t="s">
        <v>209</v>
      </c>
    </row>
    <row r="9" spans="1:9" ht="15.75" customHeight="1">
      <c r="A9" s="160"/>
      <c r="B9" s="169"/>
      <c r="C9" s="160"/>
      <c r="D9" s="18" t="s">
        <v>54</v>
      </c>
      <c r="E9" s="18" t="s">
        <v>55</v>
      </c>
      <c r="F9" s="161" t="s">
        <v>13</v>
      </c>
      <c r="G9" s="161"/>
      <c r="H9" s="161"/>
    </row>
    <row r="10" spans="1:9" s="32" customFormat="1" ht="89.25" customHeight="1">
      <c r="A10" s="60" t="s">
        <v>82</v>
      </c>
      <c r="B10" s="60"/>
      <c r="C10" s="20" t="s">
        <v>81</v>
      </c>
      <c r="D10" s="31"/>
      <c r="E10" s="31"/>
      <c r="F10" s="31"/>
      <c r="G10" s="31"/>
      <c r="H10" s="31"/>
    </row>
    <row r="11" spans="1:9" s="32" customFormat="1" ht="64.5" customHeight="1">
      <c r="A11" s="141" t="s">
        <v>214</v>
      </c>
      <c r="B11" s="60" t="s">
        <v>170</v>
      </c>
      <c r="C11" s="20" t="s">
        <v>169</v>
      </c>
      <c r="D11" s="31">
        <v>25</v>
      </c>
      <c r="E11" s="31"/>
      <c r="F11" s="31"/>
      <c r="G11" s="31"/>
      <c r="H11" s="31"/>
    </row>
    <row r="12" spans="1:9" s="32" customFormat="1" ht="57" customHeight="1">
      <c r="A12" s="141" t="s">
        <v>215</v>
      </c>
      <c r="B12" s="60" t="s">
        <v>170</v>
      </c>
      <c r="C12" s="20" t="s">
        <v>169</v>
      </c>
      <c r="D12" s="31"/>
      <c r="E12" s="31">
        <v>25</v>
      </c>
      <c r="F12" s="31"/>
      <c r="G12" s="31"/>
      <c r="H12" s="31"/>
    </row>
    <row r="13" spans="1:9" s="32" customFormat="1" ht="61.5" customHeight="1">
      <c r="A13" s="104" t="s">
        <v>213</v>
      </c>
      <c r="B13" s="60" t="s">
        <v>158</v>
      </c>
      <c r="C13" s="20" t="s">
        <v>177</v>
      </c>
      <c r="D13" s="31">
        <v>0.17699999999999999</v>
      </c>
      <c r="E13" s="31"/>
      <c r="F13" s="31"/>
      <c r="G13" s="31"/>
      <c r="H13" s="31"/>
    </row>
    <row r="14" spans="1:9" s="32" customFormat="1" ht="56.25" customHeight="1">
      <c r="A14" s="104" t="s">
        <v>201</v>
      </c>
      <c r="B14" s="60" t="s">
        <v>159</v>
      </c>
      <c r="C14" s="20" t="s">
        <v>169</v>
      </c>
      <c r="D14" s="31"/>
      <c r="E14" s="31" t="s">
        <v>123</v>
      </c>
      <c r="F14" s="31"/>
      <c r="G14" s="31"/>
      <c r="H14" s="31"/>
    </row>
    <row r="15" spans="1:9" s="32" customFormat="1" ht="54.75" customHeight="1">
      <c r="A15" s="104" t="s">
        <v>216</v>
      </c>
      <c r="B15" s="104" t="s">
        <v>159</v>
      </c>
      <c r="C15" s="20" t="s">
        <v>171</v>
      </c>
      <c r="D15" s="31"/>
      <c r="E15" s="31"/>
      <c r="F15" s="31">
        <v>95</v>
      </c>
      <c r="G15" s="31"/>
      <c r="H15" s="31"/>
    </row>
    <row r="16" spans="1:9" s="32" customFormat="1" ht="48" customHeight="1">
      <c r="A16" s="104" t="s">
        <v>217</v>
      </c>
      <c r="B16" s="104" t="s">
        <v>158</v>
      </c>
      <c r="C16" s="20" t="s">
        <v>171</v>
      </c>
      <c r="D16" s="31"/>
      <c r="E16" s="31"/>
      <c r="F16" s="31"/>
      <c r="G16" s="31"/>
      <c r="H16" s="31"/>
    </row>
    <row r="17" spans="1:8" s="32" customFormat="1" ht="36" customHeight="1">
      <c r="A17" s="104" t="s">
        <v>218</v>
      </c>
      <c r="B17" s="104" t="s">
        <v>158</v>
      </c>
      <c r="C17" s="20" t="s">
        <v>173</v>
      </c>
      <c r="D17" s="31"/>
      <c r="E17" s="31"/>
      <c r="F17" s="31"/>
      <c r="G17" s="31"/>
      <c r="H17" s="31"/>
    </row>
    <row r="18" spans="1:8" s="32" customFormat="1" ht="60.75" customHeight="1">
      <c r="A18" s="104" t="s">
        <v>160</v>
      </c>
      <c r="B18" s="104" t="s">
        <v>159</v>
      </c>
      <c r="C18" s="20" t="s">
        <v>172</v>
      </c>
      <c r="D18" s="31"/>
      <c r="E18" s="31"/>
      <c r="F18" s="31"/>
      <c r="G18" s="31" t="s">
        <v>174</v>
      </c>
      <c r="H18" s="31"/>
    </row>
    <row r="19" spans="1:8" s="32" customFormat="1" ht="70.5" customHeight="1">
      <c r="A19" s="105" t="s">
        <v>161</v>
      </c>
      <c r="B19" s="104" t="s">
        <v>158</v>
      </c>
      <c r="C19" s="20" t="s">
        <v>172</v>
      </c>
      <c r="D19" s="31"/>
      <c r="E19" s="31"/>
      <c r="F19" s="31" t="s">
        <v>220</v>
      </c>
      <c r="H19" s="31"/>
    </row>
    <row r="20" spans="1:8" s="32" customFormat="1" ht="72" customHeight="1">
      <c r="A20" s="104" t="s">
        <v>162</v>
      </c>
      <c r="B20" s="104" t="s">
        <v>158</v>
      </c>
      <c r="C20" s="20" t="s">
        <v>172</v>
      </c>
      <c r="D20" s="31"/>
      <c r="E20" s="31"/>
      <c r="F20" s="31">
        <v>0.17199999999999999</v>
      </c>
      <c r="G20" s="31"/>
      <c r="H20" s="31"/>
    </row>
    <row r="21" spans="1:8" s="32" customFormat="1" ht="55.5" customHeight="1">
      <c r="A21" s="104" t="s">
        <v>206</v>
      </c>
      <c r="B21" s="104" t="s">
        <v>158</v>
      </c>
      <c r="C21" s="20" t="s">
        <v>172</v>
      </c>
      <c r="D21" s="31"/>
      <c r="E21" s="31"/>
      <c r="F21" s="31"/>
      <c r="G21" s="31">
        <v>0.17199999999999999</v>
      </c>
      <c r="H21" s="31"/>
    </row>
    <row r="22" spans="1:8" s="32" customFormat="1" ht="52.5" customHeight="1">
      <c r="A22" s="105" t="s">
        <v>164</v>
      </c>
      <c r="B22" s="104" t="s">
        <v>158</v>
      </c>
      <c r="C22" s="20" t="s">
        <v>172</v>
      </c>
      <c r="D22" s="31"/>
      <c r="E22" s="31"/>
      <c r="F22" s="31">
        <v>0.33500000000000002</v>
      </c>
      <c r="G22" s="31"/>
      <c r="H22" s="31"/>
    </row>
    <row r="23" spans="1:8" s="32" customFormat="1" ht="54.75" customHeight="1">
      <c r="A23" s="105" t="s">
        <v>163</v>
      </c>
      <c r="B23" s="106" t="s">
        <v>159</v>
      </c>
      <c r="C23" s="20" t="s">
        <v>172</v>
      </c>
      <c r="D23" s="31"/>
      <c r="E23" s="31"/>
      <c r="F23" s="31"/>
      <c r="G23" s="31"/>
      <c r="H23" s="31">
        <v>0.17199999999999999</v>
      </c>
    </row>
    <row r="24" spans="1:8" ht="15.75">
      <c r="B24" s="112"/>
    </row>
    <row r="25" spans="1:8" ht="15.75">
      <c r="A25" s="158" t="s">
        <v>165</v>
      </c>
      <c r="B25" s="158"/>
      <c r="C25" s="158"/>
      <c r="D25" s="158"/>
      <c r="E25" s="158"/>
      <c r="F25" s="158"/>
      <c r="G25" s="158"/>
    </row>
    <row r="26" spans="1:8" ht="15.75">
      <c r="A26" s="158" t="s">
        <v>179</v>
      </c>
      <c r="B26" s="158"/>
      <c r="C26" s="158"/>
      <c r="D26" s="158"/>
      <c r="E26" s="158"/>
      <c r="F26" s="158"/>
      <c r="G26" s="158"/>
    </row>
  </sheetData>
  <mergeCells count="12">
    <mergeCell ref="A6:I6"/>
    <mergeCell ref="A1:I1"/>
    <mergeCell ref="A2:H2"/>
    <mergeCell ref="A3:I3"/>
    <mergeCell ref="A4:I4"/>
    <mergeCell ref="A5:H5"/>
    <mergeCell ref="A25:G25"/>
    <mergeCell ref="A26:G26"/>
    <mergeCell ref="A8:A9"/>
    <mergeCell ref="B8:B9"/>
    <mergeCell ref="C8:C9"/>
    <mergeCell ref="F9:H9"/>
  </mergeCells>
  <pageMargins left="0.75" right="0.75" top="1" bottom="1" header="0.5" footer="0.5"/>
  <pageSetup paperSize="9" scale="62" orientation="portrait" horizontalDpi="300" verticalDpi="300" r:id="rId1"/>
  <headerFooter alignWithMargins="0"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5"/>
  </sheetPr>
  <dimension ref="A1:X13"/>
  <sheetViews>
    <sheetView topLeftCell="A2" zoomScale="76" zoomScaleNormal="76" zoomScaleSheetLayoutView="75" workbookViewId="0">
      <pane xSplit="1" ySplit="1" topLeftCell="B3" activePane="bottomRight" state="frozen"/>
      <selection activeCell="A2" sqref="A2"/>
      <selection pane="topRight" activeCell="B2" sqref="B2"/>
      <selection pane="bottomLeft" activeCell="A9" sqref="A9"/>
      <selection pane="bottomRight" activeCell="I44" sqref="I44"/>
    </sheetView>
  </sheetViews>
  <sheetFormatPr defaultColWidth="8.28515625" defaultRowHeight="12" outlineLevelRow="1"/>
  <cols>
    <col min="1" max="1" width="40.85546875" style="8" customWidth="1"/>
    <col min="2" max="16384" width="8.28515625" style="8"/>
  </cols>
  <sheetData>
    <row r="1" spans="1:24" s="7" customFormat="1" ht="15" hidden="1" customHeight="1"/>
    <row r="2" spans="1:24" ht="24" customHeight="1">
      <c r="A2" s="8" t="s">
        <v>182</v>
      </c>
    </row>
    <row r="3" spans="1:24" s="69" customFormat="1" ht="42.75" customHeight="1">
      <c r="A3" s="176" t="s">
        <v>183</v>
      </c>
      <c r="B3" s="176"/>
      <c r="C3" s="176"/>
      <c r="D3" s="176"/>
      <c r="E3" s="176"/>
      <c r="F3" s="176"/>
      <c r="G3" s="176"/>
      <c r="H3" s="176"/>
      <c r="I3" s="176"/>
      <c r="J3" s="171"/>
      <c r="K3" s="172"/>
      <c r="L3" s="172"/>
      <c r="M3" s="172"/>
      <c r="N3" s="172"/>
      <c r="O3" s="172"/>
      <c r="P3" s="172"/>
      <c r="Q3" s="172"/>
      <c r="R3" s="172"/>
      <c r="S3" s="10"/>
      <c r="T3" s="10"/>
      <c r="U3" s="8"/>
      <c r="V3" s="8"/>
      <c r="W3" s="8"/>
      <c r="X3" s="8"/>
    </row>
    <row r="4" spans="1:24" s="69" customFormat="1" ht="30" customHeight="1">
      <c r="A4" s="64" t="s">
        <v>92</v>
      </c>
      <c r="B4" s="66">
        <v>2017</v>
      </c>
      <c r="C4" s="66">
        <v>2018</v>
      </c>
      <c r="D4" s="67">
        <v>2019</v>
      </c>
      <c r="E4" s="65">
        <v>2020</v>
      </c>
      <c r="F4" s="66">
        <v>2021</v>
      </c>
      <c r="G4" s="67">
        <v>2022</v>
      </c>
      <c r="H4" s="65">
        <v>2023</v>
      </c>
      <c r="I4" s="67">
        <v>2024</v>
      </c>
      <c r="J4" s="118"/>
      <c r="K4" s="116"/>
      <c r="L4" s="116"/>
      <c r="M4" s="116"/>
      <c r="N4" s="116"/>
      <c r="O4" s="116"/>
      <c r="P4" s="116"/>
      <c r="Q4" s="116"/>
      <c r="R4" s="116"/>
      <c r="S4" s="7"/>
      <c r="T4" s="116"/>
      <c r="U4" s="8"/>
      <c r="V4" s="8"/>
      <c r="W4" s="8"/>
      <c r="X4" s="8"/>
    </row>
    <row r="5" spans="1:24" s="69" customFormat="1" ht="15.75" customHeight="1">
      <c r="A5" s="68" t="s">
        <v>95</v>
      </c>
      <c r="B5" s="114" t="s">
        <v>96</v>
      </c>
      <c r="C5" s="115" t="s">
        <v>184</v>
      </c>
      <c r="D5" s="177" t="s">
        <v>13</v>
      </c>
      <c r="E5" s="178"/>
      <c r="F5" s="178"/>
      <c r="G5" s="178"/>
      <c r="H5" s="178"/>
      <c r="I5" s="178"/>
      <c r="J5" s="119"/>
      <c r="K5" s="173"/>
      <c r="L5" s="173"/>
      <c r="M5" s="173"/>
      <c r="N5" s="173"/>
      <c r="O5" s="173"/>
      <c r="P5" s="173"/>
      <c r="Q5" s="173"/>
      <c r="R5" s="173"/>
      <c r="S5" s="7"/>
      <c r="T5" s="120"/>
      <c r="U5" s="8"/>
      <c r="V5" s="8"/>
      <c r="W5" s="8"/>
      <c r="X5" s="8"/>
    </row>
    <row r="6" spans="1:24" s="7" customFormat="1" ht="27.6" hidden="1" customHeight="1" outlineLevel="1">
      <c r="A6" s="8"/>
      <c r="B6" s="8"/>
      <c r="C6" s="8"/>
      <c r="D6" s="8"/>
      <c r="E6" s="8"/>
      <c r="F6" s="8"/>
      <c r="G6" s="8"/>
      <c r="H6" s="8"/>
      <c r="I6" s="8"/>
      <c r="J6" s="121"/>
      <c r="T6" s="120"/>
      <c r="U6" s="8"/>
      <c r="V6" s="8"/>
      <c r="W6" s="8"/>
      <c r="X6" s="8"/>
    </row>
    <row r="7" spans="1:24" s="9" customFormat="1" ht="28.9" customHeight="1" collapsed="1">
      <c r="A7" s="8"/>
      <c r="B7" s="8"/>
      <c r="C7" s="8"/>
      <c r="D7" s="8"/>
      <c r="E7" s="8"/>
      <c r="F7" s="8"/>
      <c r="G7" s="8"/>
      <c r="H7" s="8"/>
      <c r="I7" s="8"/>
      <c r="J7" s="121"/>
      <c r="K7" s="7"/>
      <c r="L7" s="7"/>
      <c r="M7" s="7"/>
      <c r="N7" s="7"/>
      <c r="O7" s="7"/>
      <c r="P7" s="7"/>
      <c r="Q7" s="7"/>
      <c r="R7" s="7"/>
      <c r="S7" s="7"/>
      <c r="T7" s="120"/>
      <c r="U7" s="8"/>
      <c r="V7" s="8"/>
      <c r="W7" s="8"/>
      <c r="X7" s="8"/>
    </row>
    <row r="8" spans="1:24" s="10" customFormat="1" ht="18" customHeight="1">
      <c r="A8" s="70" t="s">
        <v>185</v>
      </c>
      <c r="B8" s="71"/>
      <c r="C8" s="71"/>
      <c r="D8" s="71"/>
      <c r="E8" s="71"/>
      <c r="F8" s="71"/>
      <c r="G8" s="71"/>
      <c r="H8" s="71"/>
      <c r="I8" s="71"/>
      <c r="J8" s="122"/>
      <c r="K8" s="123"/>
      <c r="L8" s="123"/>
      <c r="M8" s="123"/>
      <c r="N8" s="123"/>
      <c r="O8" s="123"/>
      <c r="P8" s="123"/>
      <c r="Q8" s="123"/>
      <c r="R8" s="123"/>
      <c r="S8" s="7"/>
      <c r="T8" s="123"/>
      <c r="U8" s="8"/>
      <c r="V8" s="8"/>
      <c r="W8" s="8"/>
      <c r="X8" s="8"/>
    </row>
    <row r="9" spans="1:24" ht="18.75">
      <c r="A9" s="72" t="s">
        <v>93</v>
      </c>
      <c r="B9" s="73">
        <v>103.7</v>
      </c>
      <c r="C9" s="73">
        <v>105.3</v>
      </c>
      <c r="D9" s="73">
        <v>105.1</v>
      </c>
      <c r="E9" s="73">
        <v>104</v>
      </c>
      <c r="F9" s="73">
        <v>104.1</v>
      </c>
      <c r="G9" s="73">
        <v>104.1</v>
      </c>
      <c r="H9" s="73">
        <v>104.1</v>
      </c>
      <c r="I9" s="73">
        <v>104.2</v>
      </c>
      <c r="J9" s="117"/>
      <c r="K9" s="73"/>
      <c r="L9" s="73"/>
      <c r="M9" s="73"/>
      <c r="N9" s="73"/>
      <c r="O9" s="73"/>
      <c r="P9" s="73"/>
      <c r="Q9" s="73"/>
      <c r="R9" s="73"/>
      <c r="S9" s="7"/>
      <c r="T9" s="124"/>
    </row>
    <row r="10" spans="1:24">
      <c r="J10" s="121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4">
      <c r="J11" s="121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4">
      <c r="A12" s="8" t="s">
        <v>186</v>
      </c>
      <c r="J12" s="121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4" ht="36.75" customHeight="1">
      <c r="J13" s="174"/>
      <c r="K13" s="175"/>
      <c r="L13" s="175"/>
      <c r="M13" s="175"/>
      <c r="N13" s="175"/>
      <c r="O13" s="175"/>
      <c r="P13" s="175"/>
      <c r="Q13" s="175"/>
      <c r="R13" s="175"/>
      <c r="S13" s="175"/>
      <c r="T13" s="175"/>
    </row>
  </sheetData>
  <mergeCells count="6">
    <mergeCell ref="J3:R3"/>
    <mergeCell ref="K5:N5"/>
    <mergeCell ref="O5:R5"/>
    <mergeCell ref="J13:T13"/>
    <mergeCell ref="A3:I3"/>
    <mergeCell ref="D5:I5"/>
  </mergeCells>
  <printOptions horizontalCentered="1" gridLines="1"/>
  <pageMargins left="0" right="0" top="0.31496062992125984" bottom="0" header="0" footer="0"/>
  <pageSetup paperSize="9" scale="58" fitToHeight="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Заголовок</vt:lpstr>
      <vt:lpstr>табл 1</vt:lpstr>
      <vt:lpstr>табл 2</vt:lpstr>
      <vt:lpstr>табл 3</vt:lpstr>
      <vt:lpstr>табл 4</vt:lpstr>
      <vt:lpstr>дефл</vt:lpstr>
      <vt:lpstr>'табл 1'!Заголовки_для_печати</vt:lpstr>
      <vt:lpstr>'табл 2'!Заголовки_для_печати</vt:lpstr>
      <vt:lpstr>'табл 4'!Заголовки_для_печати</vt:lpstr>
      <vt:lpstr>Заголовок!Область_печати</vt:lpstr>
      <vt:lpstr>'табл 3'!Область_печати</vt:lpstr>
      <vt:lpstr>'табл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AQW</dc:creator>
  <cp:lastModifiedBy>frolova</cp:lastModifiedBy>
  <cp:lastPrinted>2021-07-06T12:50:44Z</cp:lastPrinted>
  <dcterms:created xsi:type="dcterms:W3CDTF">2006-01-25T15:22:36Z</dcterms:created>
  <dcterms:modified xsi:type="dcterms:W3CDTF">2021-08-10T05:18:06Z</dcterms:modified>
</cp:coreProperties>
</file>